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80" tabRatio="875" activeTab="0"/>
  </bookViews>
  <sheets>
    <sheet name="第二次" sheetId="1" r:id="rId1"/>
    <sheet name="封面" sheetId="2" r:id="rId2"/>
  </sheets>
  <externalReferences>
    <externalReference r:id="rId5"/>
    <externalReference r:id="rId6"/>
  </externalReferences>
  <definedNames>
    <definedName name="dw">'[1]单位库'!$A:$A</definedName>
    <definedName name="招标">#REF!</definedName>
  </definedNames>
  <calcPr fullCalcOnLoad="1"/>
</workbook>
</file>

<file path=xl/sharedStrings.xml><?xml version="1.0" encoding="utf-8"?>
<sst xmlns="http://schemas.openxmlformats.org/spreadsheetml/2006/main" count="195" uniqueCount="143">
  <si>
    <t>清单编号</t>
  </si>
  <si>
    <t>项目名称</t>
  </si>
  <si>
    <t>单位</t>
  </si>
  <si>
    <t>工程量</t>
  </si>
  <si>
    <t>主材说明(品牌、规格、型号)</t>
  </si>
  <si>
    <t>暂定主材单价</t>
  </si>
  <si>
    <t>主材损耗</t>
  </si>
  <si>
    <t>人工费</t>
  </si>
  <si>
    <t>辅料费</t>
  </si>
  <si>
    <t>机械费</t>
  </si>
  <si>
    <t>管理费、利润等综合取费</t>
  </si>
  <si>
    <t>税金</t>
  </si>
  <si>
    <t>综合单价（元）</t>
  </si>
  <si>
    <t>合价（元）</t>
  </si>
  <si>
    <t>A</t>
  </si>
  <si>
    <t>B</t>
  </si>
  <si>
    <t>C</t>
  </si>
  <si>
    <t>D</t>
  </si>
  <si>
    <t>E</t>
  </si>
  <si>
    <t>F=[A*(1+B)+C+D+E]*费率</t>
  </si>
  <si>
    <t>H=A*(1+B)+C+D+E+F+G</t>
  </si>
  <si>
    <t>一</t>
  </si>
  <si>
    <t>拆除部分</t>
  </si>
  <si>
    <t>㎡</t>
  </si>
  <si>
    <t>套</t>
  </si>
  <si>
    <t>二</t>
  </si>
  <si>
    <t>地面部分</t>
  </si>
  <si>
    <t>m</t>
  </si>
  <si>
    <t>三</t>
  </si>
  <si>
    <t>墙面部分</t>
  </si>
  <si>
    <t>项</t>
  </si>
  <si>
    <t>四</t>
  </si>
  <si>
    <t>天棚部分</t>
  </si>
  <si>
    <t>天棚刮防潮腻子</t>
  </si>
  <si>
    <t>天棚刷防潮乳胶漆</t>
  </si>
  <si>
    <t>水电安装</t>
  </si>
  <si>
    <t>弱电布管穿线</t>
  </si>
  <si>
    <t>照明及插座布管穿线</t>
  </si>
  <si>
    <t>房间防雾筒灯</t>
  </si>
  <si>
    <t>六</t>
  </si>
  <si>
    <t>措施费、其他关联费用</t>
  </si>
  <si>
    <t>临时设施（临时水、电搭设，活动架租赁及围护等）</t>
  </si>
  <si>
    <t>材料搬运费</t>
  </si>
  <si>
    <t>除渣、清洁费</t>
  </si>
  <si>
    <t>完工开荒清洁</t>
  </si>
  <si>
    <t>合计</t>
  </si>
  <si>
    <t>五</t>
  </si>
  <si>
    <t>个</t>
  </si>
  <si>
    <t>工程预算表</t>
  </si>
  <si>
    <t>选样</t>
  </si>
  <si>
    <t>房间600*600日光灯灯盆</t>
  </si>
  <si>
    <t>报价单位：</t>
  </si>
  <si>
    <t>工程名称：</t>
  </si>
  <si>
    <t>工程造价（小写）：</t>
  </si>
  <si>
    <t xml:space="preserve">         (大写)：</t>
  </si>
  <si>
    <t>重庆慕尼黑装饰设计工程有限公司</t>
  </si>
  <si>
    <t>重庆第七人民医院住院部二楼病房装饰工程</t>
  </si>
  <si>
    <t>重庆第七人民医院住院部二楼病房室内装饰                                             工程预算表</t>
  </si>
  <si>
    <t>贰拾叁万肆仟玖佰伍拾伍元柒角壹分</t>
  </si>
  <si>
    <t>编制时间：2015.01.05</t>
  </si>
  <si>
    <t>㎡</t>
  </si>
  <si>
    <t>门槛石</t>
  </si>
  <si>
    <t xml:space="preserve"> </t>
  </si>
  <si>
    <t>㎡</t>
  </si>
  <si>
    <t>樘</t>
  </si>
  <si>
    <t>m</t>
  </si>
  <si>
    <t>套</t>
  </si>
  <si>
    <t>黑金砂</t>
  </si>
  <si>
    <t>公共卫生间洗面台</t>
  </si>
  <si>
    <t>玻化砖，黑金砂石材台面</t>
  </si>
  <si>
    <t>卫生间蹲便器及水箱</t>
  </si>
  <si>
    <t>重庆市第七人民医院住院部口腔科装饰工程</t>
  </si>
  <si>
    <t>重庆市第七人民医院口腔科装修工程预算表</t>
  </si>
  <si>
    <t>拆除原玻璃门</t>
  </si>
  <si>
    <t>拆除原红砖隔墙</t>
  </si>
  <si>
    <t>开门洞</t>
  </si>
  <si>
    <t>开窗洞</t>
  </si>
  <si>
    <t>地面地砖拆除、剔打</t>
  </si>
  <si>
    <t>原天棚等拆除</t>
  </si>
  <si>
    <r>
      <t>原地面建渣2</t>
    </r>
    <r>
      <rPr>
        <sz val="10"/>
        <rFont val="宋体"/>
        <family val="0"/>
      </rPr>
      <t>50mm回填高度</t>
    </r>
  </si>
  <si>
    <r>
      <t>地面8</t>
    </r>
    <r>
      <rPr>
        <sz val="10"/>
        <rFont val="宋体"/>
        <family val="0"/>
      </rPr>
      <t>00*800地砖粘贴</t>
    </r>
  </si>
  <si>
    <t>地面300*300地砖粘贴</t>
  </si>
  <si>
    <t>块</t>
  </si>
  <si>
    <t>入口台阶花岗石粘贴</t>
  </si>
  <si>
    <t>卫生间及处置间防水</t>
  </si>
  <si>
    <t>东方雨虹</t>
  </si>
  <si>
    <t>卫生间及清洁间防水石膏板吊顶</t>
  </si>
  <si>
    <t>龙牌</t>
  </si>
  <si>
    <t>轻钢龙骨纸面石膏板吊顶</t>
  </si>
  <si>
    <t>漫射灯槽</t>
  </si>
  <si>
    <t>空调跌级吊顶</t>
  </si>
  <si>
    <t>多乐士</t>
  </si>
  <si>
    <t>新建红砖墙体</t>
  </si>
  <si>
    <t>铝合金窗安装</t>
  </si>
  <si>
    <t>个</t>
  </si>
  <si>
    <t>新建红砖墙体水泥砂浆抹面</t>
  </si>
  <si>
    <t>300*600墙砖粘贴</t>
  </si>
  <si>
    <t>候诊区展示柜、牙模柜、衣帽柜上方铝塑板箱体</t>
  </si>
  <si>
    <t>m</t>
  </si>
  <si>
    <t>吉祥铝塑板</t>
  </si>
  <si>
    <t>铝合金百叶隔断安装</t>
  </si>
  <si>
    <t>处置室、技工室操作矮台制作</t>
  </si>
  <si>
    <t>室内木门</t>
  </si>
  <si>
    <t>室外防盗门</t>
  </si>
  <si>
    <t>无菌室观察窗安装</t>
  </si>
  <si>
    <t>给排水管制安</t>
  </si>
  <si>
    <t>负压控制线及管安装</t>
  </si>
  <si>
    <t>鸽牌</t>
  </si>
  <si>
    <t>得亿</t>
  </si>
  <si>
    <t>气管铺设</t>
  </si>
  <si>
    <t>项</t>
  </si>
  <si>
    <t>卫生间换气扇</t>
  </si>
  <si>
    <t>六</t>
  </si>
  <si>
    <t>七</t>
  </si>
  <si>
    <t>店面招牌</t>
  </si>
  <si>
    <t>外墙贴墙砖</t>
  </si>
  <si>
    <t>玻璃感应门制安</t>
  </si>
  <si>
    <t>不锈钢边框</t>
  </si>
  <si>
    <t>招牌不锈钢边框</t>
  </si>
  <si>
    <r>
      <t>600*600</t>
    </r>
    <r>
      <rPr>
        <sz val="10"/>
        <rFont val="宋体"/>
        <family val="0"/>
      </rPr>
      <t>矿棉</t>
    </r>
    <r>
      <rPr>
        <sz val="10"/>
        <rFont val="宋体"/>
        <family val="0"/>
      </rPr>
      <t>板吊顶</t>
    </r>
  </si>
  <si>
    <t>甲供</t>
  </si>
  <si>
    <t>甲供线，机柜</t>
  </si>
  <si>
    <r>
      <t>12mm</t>
    </r>
    <r>
      <rPr>
        <sz val="10"/>
        <color indexed="8"/>
        <rFont val="宋体"/>
        <family val="0"/>
      </rPr>
      <t>钢化</t>
    </r>
    <r>
      <rPr>
        <sz val="10"/>
        <color indexed="8"/>
        <rFont val="宋体"/>
        <family val="0"/>
      </rPr>
      <t>玻璃隔墙</t>
    </r>
  </si>
  <si>
    <t>安全文明施工费</t>
  </si>
  <si>
    <t>插座</t>
  </si>
  <si>
    <t>个</t>
  </si>
  <si>
    <t>网络插座</t>
  </si>
  <si>
    <t>开关</t>
  </si>
  <si>
    <t>选样</t>
  </si>
  <si>
    <t>西蒙</t>
  </si>
  <si>
    <t>陶瓷洗手盆</t>
  </si>
  <si>
    <t>不锈钢洗手槽</t>
  </si>
  <si>
    <t>感应龙头</t>
  </si>
  <si>
    <t>套</t>
  </si>
  <si>
    <t>脚踏式龙头</t>
  </si>
  <si>
    <t>ABB</t>
  </si>
  <si>
    <t>强电箱及空开电表等及暗装</t>
  </si>
  <si>
    <t>弱电箱及暗装</t>
  </si>
  <si>
    <r>
      <t>米黄石材台面、防潮银镜,</t>
    </r>
    <r>
      <rPr>
        <sz val="10"/>
        <rFont val="宋体"/>
        <family val="0"/>
      </rPr>
      <t>感应龙头及下水等</t>
    </r>
  </si>
  <si>
    <t>LED筒灯及安装</t>
  </si>
  <si>
    <t>个</t>
  </si>
  <si>
    <t>招牌铝塑板加木工板基层</t>
  </si>
  <si>
    <t>G=[A*(1+B)+C+D+E+F]*3.48%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</si>
</sst>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#,##0.0%;[Red]\(#,##0.0%\)"/>
    <numFmt numFmtId="178" formatCode="&quot;\&quot;#,##0.00;[Red]&quot;\&quot;\-#,##0.00"/>
    <numFmt numFmtId="179" formatCode="&quot;\&quot;#,##0;[Red]&quot;\&quot;\-#,##0"/>
    <numFmt numFmtId="180" formatCode="#,##0;\-#,##0;&quot;-&quot;"/>
    <numFmt numFmtId="181" formatCode="&quot;?#,##0.00;\-&quot;&quot;\?&quot;#,##0.00"/>
    <numFmt numFmtId="182" formatCode="#,##0;[Red]\(#,##0\)"/>
    <numFmt numFmtId="183" formatCode="0.00_);[Red]\(0.00\)"/>
    <numFmt numFmtId="184" formatCode="0_ "/>
    <numFmt numFmtId="185" formatCode="0.00_ "/>
    <numFmt numFmtId="186" formatCode="#,##0.00_ "/>
    <numFmt numFmtId="187" formatCode="[DBNum2][$-804]General"/>
    <numFmt numFmtId="188" formatCode="[DBNum2][$RMB]General;[Red][DBNum2][$RMB]General"/>
  </numFmts>
  <fonts count="50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0"/>
      <name val="奔覆眉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Geneva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sz val="12"/>
      <name val="柧挬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2"/>
      <color indexed="20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20"/>
      <name val="宋体"/>
      <family val="0"/>
    </font>
    <font>
      <sz val="9"/>
      <name val="宋体"/>
      <family val="0"/>
    </font>
    <font>
      <b/>
      <sz val="16"/>
      <color indexed="8"/>
      <name val="黑体"/>
      <family val="3"/>
    </font>
    <font>
      <b/>
      <sz val="26"/>
      <color indexed="8"/>
      <name val="宋体"/>
      <family val="0"/>
    </font>
    <font>
      <sz val="14"/>
      <color indexed="63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>
        <color indexed="9"/>
      </right>
      <top/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6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6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6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180" fontId="19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21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7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1" borderId="10" applyNumberFormat="0" applyAlignment="0" applyProtection="0"/>
    <xf numFmtId="0" fontId="8" fillId="11" borderId="10" applyNumberFormat="0" applyAlignment="0" applyProtection="0"/>
    <xf numFmtId="0" fontId="8" fillId="11" borderId="10" applyNumberFormat="0" applyAlignment="0" applyProtection="0"/>
    <xf numFmtId="0" fontId="8" fillId="11" borderId="10" applyNumberFormat="0" applyAlignment="0" applyProtection="0"/>
    <xf numFmtId="0" fontId="8" fillId="11" borderId="10" applyNumberFormat="0" applyAlignment="0" applyProtection="0"/>
    <xf numFmtId="0" fontId="8" fillId="11" borderId="10" applyNumberFormat="0" applyAlignment="0" applyProtection="0"/>
    <xf numFmtId="0" fontId="8" fillId="3" borderId="10" applyNumberFormat="0" applyAlignment="0" applyProtection="0"/>
    <xf numFmtId="0" fontId="9" fillId="20" borderId="11" applyNumberFormat="0" applyAlignment="0" applyProtection="0"/>
    <xf numFmtId="0" fontId="9" fillId="20" borderId="11" applyNumberFormat="0" applyAlignment="0" applyProtection="0"/>
    <xf numFmtId="0" fontId="9" fillId="20" borderId="11" applyNumberFormat="0" applyAlignment="0" applyProtection="0"/>
    <xf numFmtId="0" fontId="9" fillId="20" borderId="11" applyNumberFormat="0" applyAlignment="0" applyProtection="0"/>
    <xf numFmtId="0" fontId="9" fillId="20" borderId="11" applyNumberFormat="0" applyAlignment="0" applyProtection="0"/>
    <xf numFmtId="0" fontId="9" fillId="20" borderId="11" applyNumberFormat="0" applyAlignment="0" applyProtection="0"/>
    <xf numFmtId="0" fontId="10" fillId="20" borderId="11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6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6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6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6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1" borderId="13" applyNumberFormat="0" applyAlignment="0" applyProtection="0"/>
    <xf numFmtId="0" fontId="18" fillId="11" borderId="13" applyNumberFormat="0" applyAlignment="0" applyProtection="0"/>
    <xf numFmtId="0" fontId="18" fillId="11" borderId="13" applyNumberFormat="0" applyAlignment="0" applyProtection="0"/>
    <xf numFmtId="0" fontId="18" fillId="11" borderId="13" applyNumberFormat="0" applyAlignment="0" applyProtection="0"/>
    <xf numFmtId="0" fontId="18" fillId="11" borderId="13" applyNumberFormat="0" applyAlignment="0" applyProtection="0"/>
    <xf numFmtId="0" fontId="18" fillId="11" borderId="13" applyNumberFormat="0" applyAlignment="0" applyProtection="0"/>
    <xf numFmtId="0" fontId="18" fillId="3" borderId="13" applyNumberFormat="0" applyAlignment="0" applyProtection="0"/>
    <xf numFmtId="0" fontId="32" fillId="5" borderId="10" applyNumberFormat="0" applyAlignment="0" applyProtection="0"/>
    <xf numFmtId="0" fontId="32" fillId="5" borderId="10" applyNumberFormat="0" applyAlignment="0" applyProtection="0"/>
    <xf numFmtId="0" fontId="32" fillId="5" borderId="10" applyNumberFormat="0" applyAlignment="0" applyProtection="0"/>
    <xf numFmtId="0" fontId="32" fillId="5" borderId="10" applyNumberFormat="0" applyAlignment="0" applyProtection="0"/>
    <xf numFmtId="0" fontId="32" fillId="5" borderId="10" applyNumberFormat="0" applyAlignment="0" applyProtection="0"/>
    <xf numFmtId="0" fontId="32" fillId="5" borderId="10" applyNumberFormat="0" applyAlignment="0" applyProtection="0"/>
    <xf numFmtId="0" fontId="32" fillId="5" borderId="10" applyNumberFormat="0" applyAlignment="0" applyProtection="0"/>
    <xf numFmtId="0" fontId="2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</cellStyleXfs>
  <cellXfs count="12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4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183" fontId="1" fillId="0" borderId="0" xfId="0" applyNumberFormat="1" applyFont="1" applyFill="1" applyAlignment="1">
      <alignment vertical="center"/>
    </xf>
    <xf numFmtId="183" fontId="1" fillId="0" borderId="15" xfId="31" applyNumberFormat="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31" applyNumberFormat="1" applyFont="1" applyFill="1" applyBorder="1" applyAlignment="1">
      <alignment horizontal="center" vertical="center" wrapText="1"/>
      <protection/>
    </xf>
    <xf numFmtId="0" fontId="1" fillId="0" borderId="15" xfId="31" applyFont="1" applyFill="1" applyBorder="1" applyAlignment="1">
      <alignment horizontal="center" vertical="center" wrapText="1"/>
      <protection/>
    </xf>
    <xf numFmtId="0" fontId="40" fillId="0" borderId="15" xfId="31" applyFont="1" applyFill="1" applyBorder="1" applyAlignment="1">
      <alignment horizontal="center" vertical="center"/>
      <protection/>
    </xf>
    <xf numFmtId="0" fontId="40" fillId="0" borderId="15" xfId="31" applyFont="1" applyFill="1" applyBorder="1" applyAlignment="1">
      <alignment horizontal="center" vertical="center" wrapText="1"/>
      <protection/>
    </xf>
    <xf numFmtId="0" fontId="1" fillId="0" borderId="15" xfId="31" applyFont="1" applyFill="1" applyBorder="1" applyAlignment="1">
      <alignment horizontal="center" vertical="center"/>
      <protection/>
    </xf>
    <xf numFmtId="183" fontId="1" fillId="0" borderId="15" xfId="31" applyNumberFormat="1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vertical="center"/>
    </xf>
    <xf numFmtId="10" fontId="1" fillId="0" borderId="15" xfId="31" applyNumberFormat="1" applyFont="1" applyFill="1" applyBorder="1" applyAlignment="1">
      <alignment horizontal="center" vertical="center"/>
      <protection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9" fontId="1" fillId="0" borderId="15" xfId="31" applyNumberFormat="1" applyFont="1" applyFill="1" applyBorder="1" applyAlignment="1">
      <alignment horizontal="center" vertical="center"/>
      <protection/>
    </xf>
    <xf numFmtId="185" fontId="1" fillId="0" borderId="15" xfId="31" applyNumberFormat="1" applyFont="1" applyFill="1" applyBorder="1" applyAlignment="1">
      <alignment horizontal="center" vertical="center"/>
      <protection/>
    </xf>
    <xf numFmtId="185" fontId="1" fillId="0" borderId="15" xfId="31" applyNumberFormat="1" applyFont="1" applyFill="1" applyBorder="1" applyAlignment="1">
      <alignment horizontal="center" vertical="center" wrapText="1"/>
      <protection/>
    </xf>
    <xf numFmtId="9" fontId="1" fillId="0" borderId="15" xfId="0" applyNumberFormat="1" applyFont="1" applyFill="1" applyBorder="1" applyAlignment="1">
      <alignment horizontal="center" vertical="center"/>
    </xf>
    <xf numFmtId="183" fontId="1" fillId="0" borderId="15" xfId="249" applyNumberFormat="1" applyFont="1" applyFill="1" applyBorder="1" applyAlignment="1">
      <alignment horizontal="center" vertical="center"/>
      <protection/>
    </xf>
    <xf numFmtId="183" fontId="1" fillId="0" borderId="0" xfId="0" applyNumberFormat="1" applyFont="1" applyFill="1" applyAlignment="1">
      <alignment vertical="center"/>
    </xf>
    <xf numFmtId="183" fontId="40" fillId="0" borderId="15" xfId="31" applyNumberFormat="1" applyFont="1" applyFill="1" applyBorder="1" applyAlignment="1">
      <alignment horizontal="center" vertical="center" wrapText="1"/>
      <protection/>
    </xf>
    <xf numFmtId="0" fontId="1" fillId="0" borderId="16" xfId="31" applyFont="1" applyFill="1" applyBorder="1" applyAlignment="1">
      <alignment horizontal="center" vertical="center"/>
      <protection/>
    </xf>
    <xf numFmtId="183" fontId="1" fillId="0" borderId="15" xfId="0" applyNumberFormat="1" applyFont="1" applyFill="1" applyBorder="1" applyAlignment="1">
      <alignment vertical="center"/>
    </xf>
    <xf numFmtId="183" fontId="1" fillId="0" borderId="15" xfId="0" applyNumberFormat="1" applyFont="1" applyFill="1" applyBorder="1" applyAlignment="1">
      <alignment vertical="center"/>
    </xf>
    <xf numFmtId="185" fontId="1" fillId="0" borderId="16" xfId="31" applyNumberFormat="1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1" fillId="0" borderId="15" xfId="251" applyNumberFormat="1" applyFont="1" applyFill="1" applyBorder="1" applyAlignment="1">
      <alignment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41" fillId="0" borderId="15" xfId="252" applyNumberFormat="1" applyFont="1" applyFill="1" applyBorder="1" applyAlignment="1">
      <alignment vertical="center" wrapText="1"/>
      <protection/>
    </xf>
    <xf numFmtId="0" fontId="41" fillId="0" borderId="15" xfId="253" applyNumberFormat="1" applyFont="1" applyFill="1" applyBorder="1" applyAlignment="1">
      <alignment vertical="center" wrapText="1"/>
      <protection/>
    </xf>
    <xf numFmtId="0" fontId="41" fillId="0" borderId="15" xfId="254" applyNumberFormat="1" applyFont="1" applyFill="1" applyBorder="1" applyAlignment="1">
      <alignment vertical="center" wrapText="1"/>
      <protection/>
    </xf>
    <xf numFmtId="0" fontId="40" fillId="0" borderId="20" xfId="397" applyFont="1" applyFill="1" applyBorder="1" applyAlignment="1">
      <alignment horizontal="left" vertical="center" wrapText="1"/>
      <protection/>
    </xf>
    <xf numFmtId="0" fontId="1" fillId="0" borderId="20" xfId="0" applyFont="1" applyFill="1" applyBorder="1" applyAlignment="1">
      <alignment horizontal="center" vertical="center"/>
    </xf>
    <xf numFmtId="0" fontId="41" fillId="0" borderId="15" xfId="256" applyNumberFormat="1" applyFont="1" applyFill="1" applyBorder="1" applyAlignment="1">
      <alignment vertical="center" wrapText="1"/>
      <protection/>
    </xf>
    <xf numFmtId="0" fontId="41" fillId="0" borderId="15" xfId="257" applyNumberFormat="1" applyFont="1" applyFill="1" applyBorder="1" applyAlignment="1">
      <alignment vertical="center" wrapText="1"/>
      <protection/>
    </xf>
    <xf numFmtId="0" fontId="1" fillId="0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/>
    </xf>
    <xf numFmtId="9" fontId="1" fillId="0" borderId="21" xfId="31" applyNumberFormat="1" applyFont="1" applyFill="1" applyBorder="1" applyAlignment="1">
      <alignment horizontal="center" vertical="center"/>
      <protection/>
    </xf>
    <xf numFmtId="183" fontId="1" fillId="0" borderId="21" xfId="249" applyNumberFormat="1" applyFont="1" applyFill="1" applyBorder="1" applyAlignment="1">
      <alignment horizontal="center" vertical="center"/>
      <protection/>
    </xf>
    <xf numFmtId="185" fontId="1" fillId="0" borderId="21" xfId="31" applyNumberFormat="1" applyFont="1" applyFill="1" applyBorder="1" applyAlignment="1">
      <alignment horizontal="center" vertical="center"/>
      <protection/>
    </xf>
    <xf numFmtId="185" fontId="1" fillId="0" borderId="17" xfId="31" applyNumberFormat="1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5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183" fontId="40" fillId="0" borderId="15" xfId="0" applyNumberFormat="1" applyFont="1" applyFill="1" applyBorder="1" applyAlignment="1">
      <alignment vertical="center"/>
    </xf>
    <xf numFmtId="183" fontId="1" fillId="0" borderId="2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0" fillId="0" borderId="20" xfId="0" applyFont="1" applyFill="1" applyBorder="1" applyAlignment="1">
      <alignment horizontal="center" vertical="center"/>
    </xf>
    <xf numFmtId="0" fontId="38" fillId="0" borderId="22" xfId="248" applyBorder="1">
      <alignment/>
      <protection/>
    </xf>
    <xf numFmtId="0" fontId="38" fillId="0" borderId="22" xfId="248" applyBorder="1" applyAlignment="1">
      <alignment vertical="top"/>
      <protection/>
    </xf>
    <xf numFmtId="0" fontId="47" fillId="3" borderId="0" xfId="248" applyFont="1" applyFill="1" applyAlignment="1">
      <alignment horizontal="left" wrapText="1"/>
      <protection/>
    </xf>
    <xf numFmtId="0" fontId="38" fillId="0" borderId="23" xfId="248" applyBorder="1">
      <alignment/>
      <protection/>
    </xf>
    <xf numFmtId="187" fontId="47" fillId="3" borderId="0" xfId="248" applyNumberFormat="1" applyFont="1" applyFill="1" applyAlignment="1">
      <alignment horizontal="left" wrapText="1"/>
      <protection/>
    </xf>
    <xf numFmtId="0" fontId="38" fillId="0" borderId="0" xfId="248">
      <alignment/>
      <protection/>
    </xf>
    <xf numFmtId="185" fontId="47" fillId="3" borderId="0" xfId="248" applyNumberFormat="1" applyFont="1" applyFill="1" applyAlignment="1">
      <alignment horizontal="right" wrapText="1"/>
      <protection/>
    </xf>
    <xf numFmtId="49" fontId="47" fillId="3" borderId="0" xfId="248" applyNumberFormat="1" applyFont="1" applyFill="1" applyAlignment="1">
      <alignment horizontal="center" wrapText="1"/>
      <protection/>
    </xf>
    <xf numFmtId="185" fontId="47" fillId="3" borderId="0" xfId="248" applyNumberFormat="1" applyFont="1" applyFill="1" applyAlignment="1">
      <alignment horizontal="left" wrapText="1"/>
      <protection/>
    </xf>
    <xf numFmtId="0" fontId="47" fillId="3" borderId="0" xfId="248" applyFont="1" applyFill="1" applyAlignment="1">
      <alignment horizontal="center" wrapText="1"/>
      <protection/>
    </xf>
    <xf numFmtId="183" fontId="48" fillId="0" borderId="15" xfId="0" applyNumberFormat="1" applyFont="1" applyFill="1" applyBorder="1" applyAlignment="1">
      <alignment horizontal="center" vertical="center" wrapText="1"/>
    </xf>
    <xf numFmtId="183" fontId="49" fillId="0" borderId="15" xfId="31" applyNumberFormat="1" applyFont="1" applyFill="1" applyBorder="1" applyAlignment="1">
      <alignment horizontal="center" vertical="center"/>
      <protection/>
    </xf>
    <xf numFmtId="183" fontId="48" fillId="0" borderId="15" xfId="31" applyNumberFormat="1" applyFont="1" applyFill="1" applyBorder="1" applyAlignment="1">
      <alignment horizontal="center" vertical="center"/>
      <protection/>
    </xf>
    <xf numFmtId="183" fontId="49" fillId="0" borderId="15" xfId="0" applyNumberFormat="1" applyFont="1" applyFill="1" applyBorder="1" applyAlignment="1">
      <alignment horizontal="center" vertical="center"/>
    </xf>
    <xf numFmtId="183" fontId="48" fillId="0" borderId="15" xfId="0" applyNumberFormat="1" applyFont="1" applyFill="1" applyBorder="1" applyAlignment="1">
      <alignment horizontal="center" vertical="center"/>
    </xf>
    <xf numFmtId="183" fontId="48" fillId="0" borderId="0" xfId="0" applyNumberFormat="1" applyFont="1" applyFill="1" applyAlignment="1">
      <alignment horizontal="center" vertical="center"/>
    </xf>
    <xf numFmtId="183" fontId="48" fillId="0" borderId="24" xfId="0" applyNumberFormat="1" applyFont="1" applyFill="1" applyBorder="1" applyAlignment="1">
      <alignment horizontal="center" vertical="center" wrapText="1"/>
    </xf>
    <xf numFmtId="183" fontId="48" fillId="0" borderId="25" xfId="0" applyNumberFormat="1" applyFont="1" applyFill="1" applyBorder="1" applyAlignment="1">
      <alignment horizontal="center" vertical="center" wrapText="1"/>
    </xf>
    <xf numFmtId="183" fontId="48" fillId="0" borderId="20" xfId="0" applyNumberFormat="1" applyFont="1" applyFill="1" applyBorder="1" applyAlignment="1">
      <alignment horizontal="center" vertical="center"/>
    </xf>
    <xf numFmtId="0" fontId="1" fillId="0" borderId="15" xfId="3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183" fontId="48" fillId="0" borderId="15" xfId="0" applyNumberFormat="1" applyFont="1" applyFill="1" applyBorder="1" applyAlignment="1">
      <alignment horizontal="center" vertical="center"/>
    </xf>
    <xf numFmtId="10" fontId="1" fillId="0" borderId="15" xfId="31" applyNumberFormat="1" applyFont="1" applyFill="1" applyBorder="1" applyAlignment="1">
      <alignment horizontal="center" vertical="center"/>
      <protection/>
    </xf>
    <xf numFmtId="185" fontId="1" fillId="0" borderId="15" xfId="31" applyNumberFormat="1" applyFont="1" applyFill="1" applyBorder="1" applyAlignment="1">
      <alignment horizontal="center" vertical="center"/>
      <protection/>
    </xf>
    <xf numFmtId="185" fontId="1" fillId="0" borderId="16" xfId="31" applyNumberFormat="1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1" fillId="0" borderId="0" xfId="250" applyNumberFormat="1" applyFont="1" applyFill="1" applyBorder="1" applyAlignment="1">
      <alignment vertical="center" wrapText="1"/>
      <protection/>
    </xf>
    <xf numFmtId="0" fontId="41" fillId="0" borderId="15" xfId="255" applyNumberFormat="1" applyFont="1" applyFill="1" applyBorder="1" applyAlignment="1">
      <alignment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183" fontId="48" fillId="0" borderId="0" xfId="0" applyNumberFormat="1" applyFont="1" applyFill="1" applyBorder="1" applyAlignment="1">
      <alignment horizontal="center" vertical="center"/>
    </xf>
    <xf numFmtId="0" fontId="41" fillId="0" borderId="15" xfId="252" applyNumberFormat="1" applyFont="1" applyFill="1" applyBorder="1" applyAlignment="1">
      <alignment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vertical="center" wrapText="1"/>
    </xf>
    <xf numFmtId="0" fontId="41" fillId="0" borderId="15" xfId="251" applyNumberFormat="1" applyFont="1" applyFill="1" applyBorder="1" applyAlignment="1">
      <alignment vertical="center" wrapText="1"/>
      <protection/>
    </xf>
    <xf numFmtId="0" fontId="1" fillId="0" borderId="16" xfId="0" applyFont="1" applyFill="1" applyBorder="1" applyAlignment="1">
      <alignment horizontal="center" vertical="center"/>
    </xf>
    <xf numFmtId="0" fontId="41" fillId="0" borderId="15" xfId="255" applyNumberFormat="1" applyFont="1" applyFill="1" applyBorder="1" applyAlignment="1">
      <alignment vertical="center" wrapText="1"/>
      <protection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9" fontId="1" fillId="0" borderId="15" xfId="0" applyNumberFormat="1" applyFont="1" applyFill="1" applyBorder="1" applyAlignment="1">
      <alignment horizontal="center" vertical="center"/>
    </xf>
    <xf numFmtId="0" fontId="41" fillId="0" borderId="15" xfId="255" applyNumberFormat="1" applyFont="1" applyFill="1" applyBorder="1" applyAlignment="1">
      <alignment vertical="center" wrapText="1"/>
      <protection/>
    </xf>
    <xf numFmtId="0" fontId="1" fillId="0" borderId="17" xfId="0" applyFont="1" applyFill="1" applyBorder="1" applyAlignment="1">
      <alignment horizontal="center" vertical="center"/>
    </xf>
    <xf numFmtId="0" fontId="41" fillId="0" borderId="15" xfId="253" applyNumberFormat="1" applyFont="1" applyFill="1" applyBorder="1" applyAlignment="1">
      <alignment vertical="center" wrapText="1"/>
      <protection/>
    </xf>
    <xf numFmtId="0" fontId="1" fillId="0" borderId="26" xfId="31" applyFont="1" applyFill="1" applyBorder="1" applyAlignment="1">
      <alignment horizontal="left" vertical="center" wrapText="1"/>
      <protection/>
    </xf>
    <xf numFmtId="0" fontId="1" fillId="0" borderId="27" xfId="31" applyFont="1" applyFill="1" applyBorder="1" applyAlignment="1">
      <alignment horizontal="left" vertical="center" wrapText="1"/>
      <protection/>
    </xf>
    <xf numFmtId="0" fontId="1" fillId="0" borderId="28" xfId="31" applyFont="1" applyFill="1" applyBorder="1" applyAlignment="1">
      <alignment horizontal="left" vertical="center" wrapText="1"/>
      <protection/>
    </xf>
    <xf numFmtId="0" fontId="1" fillId="0" borderId="0" xfId="32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2" fillId="0" borderId="29" xfId="0" applyFont="1" applyFill="1" applyBorder="1" applyAlignment="1">
      <alignment horizontal="center" vertical="center"/>
    </xf>
    <xf numFmtId="0" fontId="43" fillId="0" borderId="30" xfId="31" applyFont="1" applyFill="1" applyBorder="1" applyAlignment="1">
      <alignment horizontal="left" vertical="center" wrapText="1"/>
      <protection/>
    </xf>
    <xf numFmtId="0" fontId="1" fillId="0" borderId="31" xfId="31" applyFont="1" applyFill="1" applyBorder="1" applyAlignment="1">
      <alignment horizontal="left" vertical="center" wrapText="1"/>
      <protection/>
    </xf>
    <xf numFmtId="0" fontId="1" fillId="0" borderId="32" xfId="31" applyFont="1" applyFill="1" applyBorder="1" applyAlignment="1">
      <alignment horizontal="left" vertical="center" wrapText="1"/>
      <protection/>
    </xf>
    <xf numFmtId="0" fontId="47" fillId="3" borderId="0" xfId="248" applyFont="1" applyFill="1" applyAlignment="1">
      <alignment horizontal="left" wrapText="1"/>
      <protection/>
    </xf>
    <xf numFmtId="0" fontId="45" fillId="3" borderId="0" xfId="248" applyFont="1" applyFill="1" applyAlignment="1">
      <alignment horizontal="center" wrapText="1"/>
      <protection/>
    </xf>
    <xf numFmtId="0" fontId="45" fillId="3" borderId="23" xfId="248" applyFont="1" applyFill="1" applyBorder="1" applyAlignment="1">
      <alignment horizontal="center" wrapText="1"/>
      <protection/>
    </xf>
    <xf numFmtId="0" fontId="46" fillId="3" borderId="0" xfId="248" applyFont="1" applyFill="1" applyAlignment="1">
      <alignment horizontal="center" vertical="top"/>
      <protection/>
    </xf>
    <xf numFmtId="0" fontId="47" fillId="3" borderId="33" xfId="248" applyFont="1" applyFill="1" applyBorder="1" applyAlignment="1">
      <alignment horizontal="left" wrapText="1"/>
      <protection/>
    </xf>
    <xf numFmtId="0" fontId="0" fillId="3" borderId="33" xfId="248" applyFont="1" applyFill="1" applyBorder="1" applyAlignment="1">
      <alignment horizontal="left" wrapText="1"/>
      <protection/>
    </xf>
    <xf numFmtId="185" fontId="47" fillId="3" borderId="33" xfId="248" applyNumberFormat="1" applyFont="1" applyFill="1" applyBorder="1" applyAlignment="1">
      <alignment horizontal="left" wrapText="1"/>
      <protection/>
    </xf>
    <xf numFmtId="188" fontId="47" fillId="3" borderId="34" xfId="248" applyNumberFormat="1" applyFont="1" applyFill="1" applyBorder="1" applyAlignment="1">
      <alignment horizontal="left" wrapText="1"/>
      <protection/>
    </xf>
  </cellXfs>
  <cellStyles count="401">
    <cellStyle name="Normal" xfId="0"/>
    <cellStyle name="_ET_STYLE_NoName_00_" xfId="15"/>
    <cellStyle name="_ET_STYLE_NoName_00_ 2" xfId="16"/>
    <cellStyle name="_ET_STYLE_NoName_00_ 3" xfId="17"/>
    <cellStyle name="_ET_STYLE_NoName_00_ 4" xfId="18"/>
    <cellStyle name="_ET_STYLE_NoName_00_ 5" xfId="19"/>
    <cellStyle name="_华商" xfId="20"/>
    <cellStyle name="_华商 2" xfId="21"/>
    <cellStyle name="_华商 3" xfId="22"/>
    <cellStyle name="_华商 4" xfId="23"/>
    <cellStyle name="_华商 5" xfId="24"/>
    <cellStyle name="_三亚华美达样板房(含双床房）--调价稿" xfId="25"/>
    <cellStyle name="_三亚华美达样板房(含双床房）--调价稿 2" xfId="26"/>
    <cellStyle name="_三亚华美达样板房(含双床房）--调价稿 3" xfId="27"/>
    <cellStyle name="_三亚华美达样板房(含双床房）--调价稿 4" xfId="28"/>
    <cellStyle name="_三亚华美达样板房(含双床房）--调价稿 5" xfId="29"/>
    <cellStyle name="_三亚华美达样板房-主材明细表" xfId="30"/>
    <cellStyle name="0,0&#13;&#10;NA&#13;&#10;" xfId="31"/>
    <cellStyle name="0,0&#13;&#10;NA&#13;&#10; 2" xfId="32"/>
    <cellStyle name="0,0&#13;&#10;NA&#13;&#10; 2 2" xfId="33"/>
    <cellStyle name="0,0&#13;&#10;NA&#13;&#10;_G3批量精装材料设备配置表（20120822） 6" xfId="34"/>
    <cellStyle name="20% - 强调文字颜色 1 2" xfId="35"/>
    <cellStyle name="20% - 强调文字颜色 1 3" xfId="36"/>
    <cellStyle name="20% - 强调文字颜色 1 4" xfId="37"/>
    <cellStyle name="20% - 强调文字颜色 1 5" xfId="38"/>
    <cellStyle name="20% - 强调文字颜色 1 6" xfId="39"/>
    <cellStyle name="20% - 强调文字颜色 1 7" xfId="40"/>
    <cellStyle name="20% - 强调文字颜色 2 2" xfId="41"/>
    <cellStyle name="20% - 强调文字颜色 2 3" xfId="42"/>
    <cellStyle name="20% - 强调文字颜色 2 4" xfId="43"/>
    <cellStyle name="20% - 强调文字颜色 2 5" xfId="44"/>
    <cellStyle name="20% - 强调文字颜色 2 6" xfId="45"/>
    <cellStyle name="20% - 强调文字颜色 2 7" xfId="46"/>
    <cellStyle name="20% - 强调文字颜色 3 2" xfId="47"/>
    <cellStyle name="20% - 强调文字颜色 3 3" xfId="48"/>
    <cellStyle name="20% - 强调文字颜色 3 4" xfId="49"/>
    <cellStyle name="20% - 强调文字颜色 3 5" xfId="50"/>
    <cellStyle name="20% - 强调文字颜色 3 6" xfId="51"/>
    <cellStyle name="20% - 强调文字颜色 3 7" xfId="52"/>
    <cellStyle name="20% - 强调文字颜色 4 2" xfId="53"/>
    <cellStyle name="20% - 强调文字颜色 4 3" xfId="54"/>
    <cellStyle name="20% - 强调文字颜色 4 4" xfId="55"/>
    <cellStyle name="20% - 强调文字颜色 4 5" xfId="56"/>
    <cellStyle name="20% - 强调文字颜色 4 6" xfId="57"/>
    <cellStyle name="20% - 强调文字颜色 4 7" xfId="58"/>
    <cellStyle name="20% - 强调文字颜色 5 2" xfId="59"/>
    <cellStyle name="20% - 强调文字颜色 5 3" xfId="60"/>
    <cellStyle name="20% - 强调文字颜色 5 4" xfId="61"/>
    <cellStyle name="20% - 强调文字颜色 5 5" xfId="62"/>
    <cellStyle name="20% - 强调文字颜色 5 6" xfId="63"/>
    <cellStyle name="20% - 强调文字颜色 5 7" xfId="64"/>
    <cellStyle name="20% - 强调文字颜色 6 2" xfId="65"/>
    <cellStyle name="20% - 强调文字颜色 6 3" xfId="66"/>
    <cellStyle name="20% - 强调文字颜色 6 4" xfId="67"/>
    <cellStyle name="20% - 强调文字颜色 6 5" xfId="68"/>
    <cellStyle name="20% - 强调文字颜色 6 6" xfId="69"/>
    <cellStyle name="20% - 强调文字颜色 6 7" xfId="70"/>
    <cellStyle name="20% - 着色 1" xfId="71"/>
    <cellStyle name="20% - 着色 2" xfId="72"/>
    <cellStyle name="20% - 着色 3" xfId="73"/>
    <cellStyle name="20% - 着色 4" xfId="74"/>
    <cellStyle name="20% - 着色 5" xfId="75"/>
    <cellStyle name="20% - 着色 6" xfId="76"/>
    <cellStyle name="40% - 强调文字颜色 1 2" xfId="77"/>
    <cellStyle name="40% - 强调文字颜色 1 3" xfId="78"/>
    <cellStyle name="40% - 强调文字颜色 1 4" xfId="79"/>
    <cellStyle name="40% - 强调文字颜色 1 5" xfId="80"/>
    <cellStyle name="40% - 强调文字颜色 1 6" xfId="81"/>
    <cellStyle name="40% - 强调文字颜色 1 7" xfId="82"/>
    <cellStyle name="40% - 强调文字颜色 2 2" xfId="83"/>
    <cellStyle name="40% - 强调文字颜色 2 3" xfId="84"/>
    <cellStyle name="40% - 强调文字颜色 2 4" xfId="85"/>
    <cellStyle name="40% - 强调文字颜色 2 5" xfId="86"/>
    <cellStyle name="40% - 强调文字颜色 2 6" xfId="87"/>
    <cellStyle name="40% - 强调文字颜色 2 7" xfId="88"/>
    <cellStyle name="40% - 强调文字颜色 3 2" xfId="89"/>
    <cellStyle name="40% - 强调文字颜色 3 3" xfId="90"/>
    <cellStyle name="40% - 强调文字颜色 3 4" xfId="91"/>
    <cellStyle name="40% - 强调文字颜色 3 5" xfId="92"/>
    <cellStyle name="40% - 强调文字颜色 3 6" xfId="93"/>
    <cellStyle name="40% - 强调文字颜色 3 7" xfId="94"/>
    <cellStyle name="40% - 强调文字颜色 4 2" xfId="95"/>
    <cellStyle name="40% - 强调文字颜色 4 3" xfId="96"/>
    <cellStyle name="40% - 强调文字颜色 4 4" xfId="97"/>
    <cellStyle name="40% - 强调文字颜色 4 5" xfId="98"/>
    <cellStyle name="40% - 强调文字颜色 4 6" xfId="99"/>
    <cellStyle name="40% - 强调文字颜色 4 7" xfId="100"/>
    <cellStyle name="40% - 强调文字颜色 5 2" xfId="101"/>
    <cellStyle name="40% - 强调文字颜色 5 3" xfId="102"/>
    <cellStyle name="40% - 强调文字颜色 5 4" xfId="103"/>
    <cellStyle name="40% - 强调文字颜色 5 5" xfId="104"/>
    <cellStyle name="40% - 强调文字颜色 5 6" xfId="105"/>
    <cellStyle name="40% - 强调文字颜色 5 7" xfId="106"/>
    <cellStyle name="40% - 强调文字颜色 6 2" xfId="107"/>
    <cellStyle name="40% - 强调文字颜色 6 3" xfId="108"/>
    <cellStyle name="40% - 强调文字颜色 6 4" xfId="109"/>
    <cellStyle name="40% - 强调文字颜色 6 5" xfId="110"/>
    <cellStyle name="40% - 强调文字颜色 6 6" xfId="111"/>
    <cellStyle name="40% - 强调文字颜色 6 7" xfId="112"/>
    <cellStyle name="40% - 着色 1" xfId="113"/>
    <cellStyle name="40% - 着色 2" xfId="114"/>
    <cellStyle name="40% - 着色 3" xfId="115"/>
    <cellStyle name="40% - 着色 4" xfId="116"/>
    <cellStyle name="40% - 着色 5" xfId="117"/>
    <cellStyle name="40% - 着色 6" xfId="118"/>
    <cellStyle name="60% - 强调文字颜色 1 2" xfId="119"/>
    <cellStyle name="60% - 强调文字颜色 1 3" xfId="120"/>
    <cellStyle name="60% - 强调文字颜色 1 4" xfId="121"/>
    <cellStyle name="60% - 强调文字颜色 1 5" xfId="122"/>
    <cellStyle name="60% - 强调文字颜色 1 6" xfId="123"/>
    <cellStyle name="60% - 强调文字颜色 1 7" xfId="124"/>
    <cellStyle name="60% - 强调文字颜色 2 2" xfId="125"/>
    <cellStyle name="60% - 强调文字颜色 2 3" xfId="126"/>
    <cellStyle name="60% - 强调文字颜色 2 4" xfId="127"/>
    <cellStyle name="60% - 强调文字颜色 2 5" xfId="128"/>
    <cellStyle name="60% - 强调文字颜色 2 6" xfId="129"/>
    <cellStyle name="60% - 强调文字颜色 2 7" xfId="130"/>
    <cellStyle name="60% - 强调文字颜色 3 2" xfId="131"/>
    <cellStyle name="60% - 强调文字颜色 3 3" xfId="132"/>
    <cellStyle name="60% - 强调文字颜色 3 4" xfId="133"/>
    <cellStyle name="60% - 强调文字颜色 3 5" xfId="134"/>
    <cellStyle name="60% - 强调文字颜色 3 6" xfId="135"/>
    <cellStyle name="60% - 强调文字颜色 3 7" xfId="136"/>
    <cellStyle name="60% - 强调文字颜色 4 2" xfId="137"/>
    <cellStyle name="60% - 强调文字颜色 4 3" xfId="138"/>
    <cellStyle name="60% - 强调文字颜色 4 4" xfId="139"/>
    <cellStyle name="60% - 强调文字颜色 4 5" xfId="140"/>
    <cellStyle name="60% - 强调文字颜色 4 6" xfId="141"/>
    <cellStyle name="60% - 强调文字颜色 4 7" xfId="142"/>
    <cellStyle name="60% - 强调文字颜色 5 2" xfId="143"/>
    <cellStyle name="60% - 强调文字颜色 5 3" xfId="144"/>
    <cellStyle name="60% - 强调文字颜色 5 4" xfId="145"/>
    <cellStyle name="60% - 强调文字颜色 5 5" xfId="146"/>
    <cellStyle name="60% - 强调文字颜色 5 6" xfId="147"/>
    <cellStyle name="60% - 强调文字颜色 5 7" xfId="148"/>
    <cellStyle name="60% - 强调文字颜色 6 2" xfId="149"/>
    <cellStyle name="60% - 强调文字颜色 6 3" xfId="150"/>
    <cellStyle name="60% - 强调文字颜色 6 4" xfId="151"/>
    <cellStyle name="60% - 强调文字颜色 6 5" xfId="152"/>
    <cellStyle name="60% - 强调文字颜色 6 6" xfId="153"/>
    <cellStyle name="60% - 强调文字颜色 6 7" xfId="154"/>
    <cellStyle name="60% - 着色 1" xfId="155"/>
    <cellStyle name="60% - 着色 2" xfId="156"/>
    <cellStyle name="60% - 着色 3" xfId="157"/>
    <cellStyle name="60% - 着色 4" xfId="158"/>
    <cellStyle name="60% - 着色 5" xfId="159"/>
    <cellStyle name="60% - 着色 6" xfId="160"/>
    <cellStyle name="Calc Currency (0)" xfId="161"/>
    <cellStyle name="Comma [0]_ SG&amp;A Bridge " xfId="162"/>
    <cellStyle name="Comma_ SG&amp;A Bridge " xfId="163"/>
    <cellStyle name="Currency [0]_ SG&amp;A Bridge " xfId="164"/>
    <cellStyle name="Currency_ SG&amp;A Bridge " xfId="165"/>
    <cellStyle name="Header1" xfId="166"/>
    <cellStyle name="Header2" xfId="167"/>
    <cellStyle name="Jun" xfId="168"/>
    <cellStyle name="Normal_ SG&amp;A Bridge " xfId="169"/>
    <cellStyle name="Percent" xfId="170"/>
    <cellStyle name="百分比 2" xfId="171"/>
    <cellStyle name="百分比 3" xfId="172"/>
    <cellStyle name="百分比 4" xfId="173"/>
    <cellStyle name="百分比 5" xfId="174"/>
    <cellStyle name="百分比 6" xfId="175"/>
    <cellStyle name="捠壿 [0.00]_PRODUCT DETAIL Q1" xfId="176"/>
    <cellStyle name="捠壿_PRODUCT DETAIL Q1" xfId="177"/>
    <cellStyle name="标题" xfId="178"/>
    <cellStyle name="标题 1" xfId="179"/>
    <cellStyle name="标题 1 2" xfId="180"/>
    <cellStyle name="标题 1 3" xfId="181"/>
    <cellStyle name="标题 1 4" xfId="182"/>
    <cellStyle name="标题 1 5" xfId="183"/>
    <cellStyle name="标题 1 6" xfId="184"/>
    <cellStyle name="标题 1 7" xfId="185"/>
    <cellStyle name="标题 10" xfId="186"/>
    <cellStyle name="标题 2" xfId="187"/>
    <cellStyle name="标题 2 2" xfId="188"/>
    <cellStyle name="标题 2 3" xfId="189"/>
    <cellStyle name="标题 2 4" xfId="190"/>
    <cellStyle name="标题 2 5" xfId="191"/>
    <cellStyle name="标题 2 6" xfId="192"/>
    <cellStyle name="标题 2 7" xfId="193"/>
    <cellStyle name="标题 3" xfId="194"/>
    <cellStyle name="标题 3 2" xfId="195"/>
    <cellStyle name="标题 3 3" xfId="196"/>
    <cellStyle name="标题 3 4" xfId="197"/>
    <cellStyle name="标题 3 5" xfId="198"/>
    <cellStyle name="标题 3 6" xfId="199"/>
    <cellStyle name="标题 3 7" xfId="200"/>
    <cellStyle name="标题 4" xfId="201"/>
    <cellStyle name="标题 4 2" xfId="202"/>
    <cellStyle name="标题 4 3" xfId="203"/>
    <cellStyle name="标题 4 4" xfId="204"/>
    <cellStyle name="标题 4 5" xfId="205"/>
    <cellStyle name="标题 4 6" xfId="206"/>
    <cellStyle name="标题 4 7" xfId="207"/>
    <cellStyle name="标题 5" xfId="208"/>
    <cellStyle name="标题 6" xfId="209"/>
    <cellStyle name="标题 7" xfId="210"/>
    <cellStyle name="标题 8" xfId="211"/>
    <cellStyle name="标题 9" xfId="212"/>
    <cellStyle name="差" xfId="213"/>
    <cellStyle name="差 2" xfId="214"/>
    <cellStyle name="差 3" xfId="215"/>
    <cellStyle name="差 4" xfId="216"/>
    <cellStyle name="差 5" xfId="217"/>
    <cellStyle name="差 6" xfId="218"/>
    <cellStyle name="差 7" xfId="219"/>
    <cellStyle name="差_B区大堂精装格式清单1" xfId="220"/>
    <cellStyle name="差_G3批量精装材料设备配置表（20120822）" xfId="221"/>
    <cellStyle name="差_G3批量精装材料设备配置表（20120822）_G3批量精装材料设备配置表（20121109）" xfId="222"/>
    <cellStyle name="差_G3批量精装材料设备配置表（20121109）" xfId="223"/>
    <cellStyle name="差_二标段清单(美芝)7.10" xfId="224"/>
    <cellStyle name="差_二标段清单(美芝)7.10_G3批量精装材料设备配置表（20121109）" xfId="225"/>
    <cellStyle name="差_二标段清单(美芝)7.10_汤屋改造清单20120408(美芝）1" xfId="226"/>
    <cellStyle name="差_内装投标拟用表格" xfId="227"/>
    <cellStyle name="差_三亚华美达样板房(含双床房）--调价稿" xfId="228"/>
    <cellStyle name="差_汤屋改造清单20120408(美芝）1" xfId="229"/>
    <cellStyle name="差_汤屋改造预算" xfId="230"/>
    <cellStyle name="差_同创 通讯录" xfId="231"/>
    <cellStyle name="差_修正版工程量清单(2)20100531" xfId="232"/>
    <cellStyle name="差_一标段清单1" xfId="233"/>
    <cellStyle name="差_重庆融汇酒店样板房-主材明细表" xfId="234"/>
    <cellStyle name="差_重慶融匯麗笙酒店公共部分五金报价2" xfId="235"/>
    <cellStyle name="常规 2" xfId="236"/>
    <cellStyle name="常规 2 2" xfId="237"/>
    <cellStyle name="常规 2 3" xfId="238"/>
    <cellStyle name="常规 2 4" xfId="239"/>
    <cellStyle name="常规 2 5" xfId="240"/>
    <cellStyle name="常规 2 6" xfId="241"/>
    <cellStyle name="常规 2_G3批量精装材料设备配置表（20121109）" xfId="242"/>
    <cellStyle name="常规 3" xfId="243"/>
    <cellStyle name="常规 4" xfId="244"/>
    <cellStyle name="常规 5" xfId="245"/>
    <cellStyle name="常规 6" xfId="246"/>
    <cellStyle name="常规 7" xfId="247"/>
    <cellStyle name="常规_A" xfId="248"/>
    <cellStyle name="常规_B1-E户型_16" xfId="249"/>
    <cellStyle name="常规_七院产科装饰工程_12" xfId="250"/>
    <cellStyle name="常规_七院产科装饰工程_51" xfId="251"/>
    <cellStyle name="常规_七院产科装饰工程_52" xfId="252"/>
    <cellStyle name="常规_七院产科装饰工程_59" xfId="253"/>
    <cellStyle name="常规_七院产科装饰工程_60" xfId="254"/>
    <cellStyle name="常规_七院产科装饰工程_61" xfId="255"/>
    <cellStyle name="常规_七院产科装饰工程_84" xfId="256"/>
    <cellStyle name="常规_七院产科装饰工程_86" xfId="257"/>
    <cellStyle name="Hyperlink" xfId="258"/>
    <cellStyle name="好" xfId="259"/>
    <cellStyle name="好 2" xfId="260"/>
    <cellStyle name="好 3" xfId="261"/>
    <cellStyle name="好 4" xfId="262"/>
    <cellStyle name="好 5" xfId="263"/>
    <cellStyle name="好 6" xfId="264"/>
    <cellStyle name="好 7" xfId="265"/>
    <cellStyle name="好_B区大堂精装格式清单1" xfId="266"/>
    <cellStyle name="好_G3批量精装材料设备配置表（20120822）" xfId="267"/>
    <cellStyle name="好_G3批量精装材料设备配置表（20120822）_G3批量精装材料设备配置表（20121109）" xfId="268"/>
    <cellStyle name="好_G3批量精装材料设备配置表（20121109）" xfId="269"/>
    <cellStyle name="好_二标段清单(美芝)7.10" xfId="270"/>
    <cellStyle name="好_二标段清单(美芝)7.10_G3批量精装材料设备配置表（20121109）" xfId="271"/>
    <cellStyle name="好_二标段清单(美芝)7.10_汤屋改造清单20120408(美芝）1" xfId="272"/>
    <cellStyle name="好_内装投标拟用表格" xfId="273"/>
    <cellStyle name="好_三亚华美达样板房(含双床房）--调价稿" xfId="274"/>
    <cellStyle name="好_汤屋改造清单20120408(美芝）1" xfId="275"/>
    <cellStyle name="好_汤屋改造预算" xfId="276"/>
    <cellStyle name="好_同创 通讯录" xfId="277"/>
    <cellStyle name="好_修正版工程量清单(2)20100531" xfId="278"/>
    <cellStyle name="好_一标段清单1" xfId="279"/>
    <cellStyle name="好_重庆融汇酒店样板房-主材明细表" xfId="280"/>
    <cellStyle name="好_重慶融匯麗笙酒店公共部分五金报价2" xfId="281"/>
    <cellStyle name="汇总" xfId="282"/>
    <cellStyle name="汇总 2" xfId="283"/>
    <cellStyle name="汇总 3" xfId="284"/>
    <cellStyle name="汇总 4" xfId="285"/>
    <cellStyle name="汇总 5" xfId="286"/>
    <cellStyle name="汇总 6" xfId="287"/>
    <cellStyle name="汇总 7" xfId="288"/>
    <cellStyle name="Currency" xfId="289"/>
    <cellStyle name="Currency [0]" xfId="290"/>
    <cellStyle name="计算" xfId="291"/>
    <cellStyle name="计算 2" xfId="292"/>
    <cellStyle name="计算 3" xfId="293"/>
    <cellStyle name="计算 4" xfId="294"/>
    <cellStyle name="计算 5" xfId="295"/>
    <cellStyle name="计算 6" xfId="296"/>
    <cellStyle name="计算 7" xfId="297"/>
    <cellStyle name="检查单元格" xfId="298"/>
    <cellStyle name="检查单元格 2" xfId="299"/>
    <cellStyle name="检查单元格 3" xfId="300"/>
    <cellStyle name="检查单元格 4" xfId="301"/>
    <cellStyle name="检查单元格 5" xfId="302"/>
    <cellStyle name="检查单元格 6" xfId="303"/>
    <cellStyle name="检查单元格 7" xfId="304"/>
    <cellStyle name="解释性文本" xfId="305"/>
    <cellStyle name="解释性文本 2" xfId="306"/>
    <cellStyle name="解释性文本 3" xfId="307"/>
    <cellStyle name="解释性文本 4" xfId="308"/>
    <cellStyle name="解释性文本 5" xfId="309"/>
    <cellStyle name="解释性文本 6" xfId="310"/>
    <cellStyle name="解释性文本 7" xfId="311"/>
    <cellStyle name="警告文本" xfId="312"/>
    <cellStyle name="警告文本 2" xfId="313"/>
    <cellStyle name="警告文本 3" xfId="314"/>
    <cellStyle name="警告文本 4" xfId="315"/>
    <cellStyle name="警告文本 5" xfId="316"/>
    <cellStyle name="警告文本 6" xfId="317"/>
    <cellStyle name="警告文本 7" xfId="318"/>
    <cellStyle name="链接单元格" xfId="319"/>
    <cellStyle name="链接单元格 2" xfId="320"/>
    <cellStyle name="链接单元格 3" xfId="321"/>
    <cellStyle name="链接单元格 4" xfId="322"/>
    <cellStyle name="链接单元格 5" xfId="323"/>
    <cellStyle name="链接单元格 6" xfId="324"/>
    <cellStyle name="链接单元格 7" xfId="325"/>
    <cellStyle name="霓付 [0]_1202" xfId="326"/>
    <cellStyle name="霓付_1202" xfId="327"/>
    <cellStyle name="烹拳 [0]_1202" xfId="328"/>
    <cellStyle name="烹拳_1202" xfId="329"/>
    <cellStyle name="普通_laroux" xfId="330"/>
    <cellStyle name="千分位[0]_laroux" xfId="331"/>
    <cellStyle name="千分位_laroux" xfId="332"/>
    <cellStyle name="千位[0]_laroux" xfId="333"/>
    <cellStyle name="千位_laroux" xfId="334"/>
    <cellStyle name="Comma" xfId="335"/>
    <cellStyle name="千位分隔 2" xfId="336"/>
    <cellStyle name="Comma [0]" xfId="337"/>
    <cellStyle name="千位分隔[0] 2" xfId="338"/>
    <cellStyle name="钎霖_(沥焊何巩)岿喊牢盔拌裙" xfId="339"/>
    <cellStyle name="强调文字颜色 1 2" xfId="340"/>
    <cellStyle name="强调文字颜色 1 3" xfId="341"/>
    <cellStyle name="强调文字颜色 1 4" xfId="342"/>
    <cellStyle name="强调文字颜色 1 5" xfId="343"/>
    <cellStyle name="强调文字颜色 1 6" xfId="344"/>
    <cellStyle name="强调文字颜色 1 7" xfId="345"/>
    <cellStyle name="强调文字颜色 2 2" xfId="346"/>
    <cellStyle name="强调文字颜色 2 3" xfId="347"/>
    <cellStyle name="强调文字颜色 2 4" xfId="348"/>
    <cellStyle name="强调文字颜色 2 5" xfId="349"/>
    <cellStyle name="强调文字颜色 2 6" xfId="350"/>
    <cellStyle name="强调文字颜色 2 7" xfId="351"/>
    <cellStyle name="强调文字颜色 3 2" xfId="352"/>
    <cellStyle name="强调文字颜色 3 3" xfId="353"/>
    <cellStyle name="强调文字颜色 3 4" xfId="354"/>
    <cellStyle name="强调文字颜色 3 5" xfId="355"/>
    <cellStyle name="强调文字颜色 3 6" xfId="356"/>
    <cellStyle name="强调文字颜色 3 7" xfId="357"/>
    <cellStyle name="强调文字颜色 4 2" xfId="358"/>
    <cellStyle name="强调文字颜色 4 3" xfId="359"/>
    <cellStyle name="强调文字颜色 4 4" xfId="360"/>
    <cellStyle name="强调文字颜色 4 5" xfId="361"/>
    <cellStyle name="强调文字颜色 4 6" xfId="362"/>
    <cellStyle name="强调文字颜色 4 7" xfId="363"/>
    <cellStyle name="强调文字颜色 5 2" xfId="364"/>
    <cellStyle name="强调文字颜色 5 3" xfId="365"/>
    <cellStyle name="强调文字颜色 5 4" xfId="366"/>
    <cellStyle name="强调文字颜色 5 5" xfId="367"/>
    <cellStyle name="强调文字颜色 5 6" xfId="368"/>
    <cellStyle name="强调文字颜色 5 7" xfId="369"/>
    <cellStyle name="强调文字颜色 6 2" xfId="370"/>
    <cellStyle name="强调文字颜色 6 3" xfId="371"/>
    <cellStyle name="强调文字颜色 6 4" xfId="372"/>
    <cellStyle name="强调文字颜色 6 5" xfId="373"/>
    <cellStyle name="强调文字颜色 6 6" xfId="374"/>
    <cellStyle name="强调文字颜色 6 7" xfId="375"/>
    <cellStyle name="适中" xfId="376"/>
    <cellStyle name="适中 2" xfId="377"/>
    <cellStyle name="适中 3" xfId="378"/>
    <cellStyle name="适中 4" xfId="379"/>
    <cellStyle name="适中 5" xfId="380"/>
    <cellStyle name="适中 6" xfId="381"/>
    <cellStyle name="适中 7" xfId="382"/>
    <cellStyle name="输出" xfId="383"/>
    <cellStyle name="输出 2" xfId="384"/>
    <cellStyle name="输出 3" xfId="385"/>
    <cellStyle name="输出 4" xfId="386"/>
    <cellStyle name="输出 5" xfId="387"/>
    <cellStyle name="输出 6" xfId="388"/>
    <cellStyle name="输出 7" xfId="389"/>
    <cellStyle name="输入" xfId="390"/>
    <cellStyle name="输入 2" xfId="391"/>
    <cellStyle name="输入 3" xfId="392"/>
    <cellStyle name="输入 4" xfId="393"/>
    <cellStyle name="输入 5" xfId="394"/>
    <cellStyle name="输入 6" xfId="395"/>
    <cellStyle name="输入 7" xfId="396"/>
    <cellStyle name="样式 1" xfId="397"/>
    <cellStyle name="Followed Hyperlink" xfId="398"/>
    <cellStyle name="昗弨_BOOKSHIP" xfId="399"/>
    <cellStyle name="着色 1" xfId="400"/>
    <cellStyle name="着色 2" xfId="401"/>
    <cellStyle name="着色 3" xfId="402"/>
    <cellStyle name="着色 4" xfId="403"/>
    <cellStyle name="着色 5" xfId="404"/>
    <cellStyle name="着色 6" xfId="405"/>
    <cellStyle name="寘嬫愗傝 [0.00]_PRODUCT DETAIL Q1" xfId="406"/>
    <cellStyle name="寘嬫愗傝_PRODUCT DETAIL Q1" xfId="407"/>
    <cellStyle name="注释" xfId="408"/>
    <cellStyle name="注释 2" xfId="409"/>
    <cellStyle name="注释 3" xfId="410"/>
    <cellStyle name="注释 4" xfId="411"/>
    <cellStyle name="注释 5" xfId="412"/>
    <cellStyle name="注释 6" xfId="413"/>
    <cellStyle name="注释 7" xfId="4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654;&#33437;&#19987;&#29992;\&#34701;&#27719;&#20029;&#31513;&#37202;&#24215;\&#28201;&#27849;&#37202;&#24215;&#25307;&#26631;&#25991;&#20214;\&#37202;&#24215;&#19968;&#26631;&#27573;&#21450;&#30456;&#20851;\&#37202;&#24215;&#20869;&#35013;&#25307;&#26631;\&#37202;&#24215;&#23460;&#20869;&#35013;&#39280;&#25104;&#26412;&#21450;&#26679;&#26495;&#25151;\101213&#22791;&#20221;\&#20854;&#23427;&#24037;&#22320;&#39033;&#30446;\&#26679;&#26495;&#25151;&#25253;&#20215;\&#31119;&#38534;&#37202;&#24215;\&#33406;&#32654;&#37202;&#24215;&#23458;&#25151;&#21450;&#36208;&#36947;\&#36164;&#26009;\&#23433;&#35013;&#24037;&#31243;&#35745;&#31639;&#20070;\&#23433;&#35013;&#24037;&#31243;&#24037;&#31243;&#37327;&#35745;&#31639;&#34920;&#65288;EXCEL&#65289;\&#23433;&#35013;&#24037;&#31243;&#24037;&#31243;&#37327;&#35745;&#31639;&#34920;&#65288;EXCEL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654;&#33437;&#19987;&#29992;\&#34701;&#27719;&#20029;&#31513;&#37202;&#24215;\&#28201;&#27849;&#37202;&#24215;&#25307;&#26631;&#25991;&#20214;\&#20108;&#26631;&#27573;&#28165;&#21333;(&#32654;&#33437;)7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汇总表"/>
      <sheetName val="计算表"/>
      <sheetName val="单位库"/>
      <sheetName val="使用说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说明"/>
      <sheetName val="总汇总表"/>
      <sheetName val="DAD房型"/>
      <sheetName val="JS1房型（套房）"/>
      <sheetName val="TK1（标单）"/>
      <sheetName val="TK2（标单）"/>
      <sheetName val="TH1房型（标双）"/>
      <sheetName val="TH2房型"/>
      <sheetName val="BS1商套"/>
      <sheetName val="BS2商套"/>
      <sheetName val="TK3标单"/>
      <sheetName val="TK4标单"/>
      <sheetName val="DK1房型"/>
      <sheetName val="DK2房型"/>
      <sheetName val="DS1房型"/>
      <sheetName val="DS2房型"/>
      <sheetName val="DS3房型"/>
      <sheetName val="走廊"/>
      <sheetName val="电梯厅"/>
      <sheetName val="零星项目"/>
      <sheetName val="材料表"/>
      <sheetName val="二标段水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tabSelected="1" zoomScalePageLayoutView="0" workbookViewId="0" topLeftCell="A1">
      <selection activeCell="M7" sqref="M7"/>
    </sheetView>
  </sheetViews>
  <sheetFormatPr defaultColWidth="9.00390625" defaultRowHeight="14.25"/>
  <cols>
    <col min="1" max="1" width="4.25390625" style="4" customWidth="1"/>
    <col min="2" max="2" width="11.875" style="5" customWidth="1"/>
    <col min="3" max="3" width="3.625" style="4" customWidth="1"/>
    <col min="4" max="4" width="7.25390625" style="75" customWidth="1"/>
    <col min="5" max="5" width="18.125" style="4" customWidth="1"/>
    <col min="6" max="6" width="8.25390625" style="4" customWidth="1"/>
    <col min="7" max="7" width="5.875" style="4" customWidth="1"/>
    <col min="8" max="8" width="7.875" style="4" customWidth="1"/>
    <col min="9" max="9" width="8.25390625" style="4" customWidth="1"/>
    <col min="10" max="10" width="7.50390625" style="4" customWidth="1"/>
    <col min="11" max="11" width="10.625" style="6" customWidth="1"/>
    <col min="12" max="12" width="8.875" style="6" customWidth="1"/>
    <col min="13" max="13" width="8.125" style="6" customWidth="1"/>
    <col min="14" max="14" width="11.875" style="7" customWidth="1"/>
    <col min="15" max="16" width="10.50390625" style="6" hidden="1" customWidth="1"/>
    <col min="17" max="26" width="9.00390625" style="6" bestFit="1" customWidth="1"/>
    <col min="27" max="27" width="9.25390625" style="6" bestFit="1" customWidth="1"/>
    <col min="28" max="188" width="9.00390625" style="6" bestFit="1" customWidth="1"/>
  </cols>
  <sheetData>
    <row r="1" spans="1:14" s="1" customFormat="1" ht="16.5" customHeight="1">
      <c r="A1" s="112" t="s">
        <v>71</v>
      </c>
      <c r="B1" s="113"/>
      <c r="C1" s="113"/>
      <c r="D1" s="113"/>
      <c r="E1" s="113"/>
      <c r="F1" s="113"/>
      <c r="G1" s="113"/>
      <c r="H1" s="113"/>
      <c r="I1" s="113"/>
      <c r="J1" s="113"/>
      <c r="N1" s="28"/>
    </row>
    <row r="2" spans="1:14" s="1" customFormat="1" ht="17.25" customHeight="1">
      <c r="A2" s="112" t="s">
        <v>48</v>
      </c>
      <c r="B2" s="113"/>
      <c r="C2" s="113"/>
      <c r="D2" s="113"/>
      <c r="E2" s="113"/>
      <c r="F2" s="113"/>
      <c r="G2" s="113"/>
      <c r="H2" s="113"/>
      <c r="I2" s="113"/>
      <c r="J2" s="113"/>
      <c r="N2" s="28"/>
    </row>
    <row r="3" spans="1:14" ht="35.25" customHeight="1">
      <c r="A3" s="114" t="s">
        <v>72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88" s="2" customFormat="1" ht="30.75" customHeight="1">
      <c r="A4" s="8" t="s">
        <v>0</v>
      </c>
      <c r="B4" s="9" t="s">
        <v>1</v>
      </c>
      <c r="C4" s="9" t="s">
        <v>2</v>
      </c>
      <c r="D4" s="70" t="s">
        <v>3</v>
      </c>
      <c r="E4" s="9" t="s">
        <v>4</v>
      </c>
      <c r="F4" s="10" t="s">
        <v>5</v>
      </c>
      <c r="G4" s="11" t="s">
        <v>6</v>
      </c>
      <c r="H4" s="8" t="s">
        <v>7</v>
      </c>
      <c r="I4" s="11" t="s">
        <v>8</v>
      </c>
      <c r="J4" s="11" t="s">
        <v>9</v>
      </c>
      <c r="K4" s="8" t="s">
        <v>10</v>
      </c>
      <c r="L4" s="8" t="s">
        <v>11</v>
      </c>
      <c r="M4" s="29" t="s">
        <v>12</v>
      </c>
      <c r="N4" s="29" t="s">
        <v>13</v>
      </c>
      <c r="O4" s="21"/>
      <c r="P4" s="21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</row>
    <row r="5" spans="1:16" s="1" customFormat="1" ht="36">
      <c r="A5" s="12"/>
      <c r="B5" s="13"/>
      <c r="C5" s="12"/>
      <c r="D5" s="71"/>
      <c r="E5" s="14"/>
      <c r="F5" s="14" t="s">
        <v>14</v>
      </c>
      <c r="G5" s="14" t="s">
        <v>15</v>
      </c>
      <c r="H5" s="15" t="s">
        <v>16</v>
      </c>
      <c r="I5" s="14" t="s">
        <v>17</v>
      </c>
      <c r="J5" s="30" t="s">
        <v>18</v>
      </c>
      <c r="K5" s="8" t="s">
        <v>19</v>
      </c>
      <c r="L5" s="8" t="s">
        <v>142</v>
      </c>
      <c r="M5" s="11" t="s">
        <v>20</v>
      </c>
      <c r="N5" s="31"/>
      <c r="O5" s="54"/>
      <c r="P5" s="54"/>
    </row>
    <row r="6" spans="1:16" s="1" customFormat="1" ht="18" customHeight="1">
      <c r="A6" s="12" t="s">
        <v>21</v>
      </c>
      <c r="B6" s="13" t="s">
        <v>22</v>
      </c>
      <c r="C6" s="12"/>
      <c r="D6" s="71"/>
      <c r="E6" s="14"/>
      <c r="F6" s="14"/>
      <c r="G6" s="14"/>
      <c r="H6" s="15"/>
      <c r="I6" s="14"/>
      <c r="J6" s="30"/>
      <c r="K6" s="8"/>
      <c r="L6" s="8"/>
      <c r="M6" s="11"/>
      <c r="N6" s="31"/>
      <c r="O6" s="54"/>
      <c r="P6" s="54"/>
    </row>
    <row r="7" spans="1:16" s="1" customFormat="1" ht="21.75" customHeight="1">
      <c r="A7" s="14">
        <v>1</v>
      </c>
      <c r="B7" s="11" t="s">
        <v>73</v>
      </c>
      <c r="C7" s="16" t="s">
        <v>64</v>
      </c>
      <c r="D7" s="72">
        <v>4</v>
      </c>
      <c r="E7" s="14"/>
      <c r="F7" s="14"/>
      <c r="G7" s="17">
        <v>0</v>
      </c>
      <c r="H7" s="15"/>
      <c r="I7" s="14"/>
      <c r="J7" s="30"/>
      <c r="K7" s="8"/>
      <c r="L7" s="8"/>
      <c r="M7" s="8"/>
      <c r="N7" s="32"/>
      <c r="O7" s="31">
        <f>N7</f>
        <v>0</v>
      </c>
      <c r="P7" s="54"/>
    </row>
    <row r="8" spans="1:16" s="1" customFormat="1" ht="24">
      <c r="A8" s="14">
        <v>2</v>
      </c>
      <c r="B8" s="11" t="s">
        <v>74</v>
      </c>
      <c r="C8" s="16" t="s">
        <v>60</v>
      </c>
      <c r="D8" s="72">
        <f>SUM((2.96+5.423+2.73+2.77+3.04+3.04+2.27+2.22+3.041)*3.2-8*2*0.9)</f>
        <v>73.58079999999998</v>
      </c>
      <c r="E8" s="14"/>
      <c r="F8" s="14"/>
      <c r="G8" s="17">
        <v>0</v>
      </c>
      <c r="H8" s="15"/>
      <c r="I8" s="14"/>
      <c r="J8" s="30"/>
      <c r="K8" s="8"/>
      <c r="L8" s="8"/>
      <c r="M8" s="8"/>
      <c r="N8" s="32"/>
      <c r="O8" s="31">
        <f>N8</f>
        <v>0</v>
      </c>
      <c r="P8" s="54"/>
    </row>
    <row r="9" spans="1:16" s="1" customFormat="1" ht="22.5" customHeight="1">
      <c r="A9" s="14">
        <v>3</v>
      </c>
      <c r="B9" s="11" t="s">
        <v>75</v>
      </c>
      <c r="C9" s="14" t="s">
        <v>47</v>
      </c>
      <c r="D9" s="72">
        <v>2</v>
      </c>
      <c r="E9" s="14"/>
      <c r="F9" s="14">
        <v>100</v>
      </c>
      <c r="G9" s="17">
        <v>0</v>
      </c>
      <c r="H9" s="15"/>
      <c r="I9" s="14"/>
      <c r="J9" s="30"/>
      <c r="K9" s="8"/>
      <c r="L9" s="8"/>
      <c r="M9" s="8"/>
      <c r="N9" s="32"/>
      <c r="O9" s="54"/>
      <c r="P9" s="54"/>
    </row>
    <row r="10" spans="1:16" s="1" customFormat="1" ht="22.5" customHeight="1">
      <c r="A10" s="14">
        <v>4</v>
      </c>
      <c r="B10" s="79" t="s">
        <v>76</v>
      </c>
      <c r="C10" s="14" t="s">
        <v>47</v>
      </c>
      <c r="D10" s="72">
        <v>2</v>
      </c>
      <c r="E10" s="14"/>
      <c r="F10" s="14">
        <v>100</v>
      </c>
      <c r="G10" s="17">
        <v>0</v>
      </c>
      <c r="H10" s="15"/>
      <c r="I10" s="14"/>
      <c r="J10" s="30"/>
      <c r="K10" s="8"/>
      <c r="L10" s="8"/>
      <c r="M10" s="8"/>
      <c r="N10" s="32"/>
      <c r="O10" s="54"/>
      <c r="P10" s="54"/>
    </row>
    <row r="11" spans="1:16" s="1" customFormat="1" ht="22.5" customHeight="1">
      <c r="A11" s="14">
        <v>5</v>
      </c>
      <c r="B11" s="79" t="s">
        <v>77</v>
      </c>
      <c r="C11" s="16" t="s">
        <v>60</v>
      </c>
      <c r="D11" s="72">
        <v>135</v>
      </c>
      <c r="E11" s="14"/>
      <c r="F11" s="14"/>
      <c r="G11" s="17">
        <v>0</v>
      </c>
      <c r="H11" s="15"/>
      <c r="I11" s="14"/>
      <c r="J11" s="30"/>
      <c r="K11" s="8"/>
      <c r="L11" s="8"/>
      <c r="M11" s="8"/>
      <c r="N11" s="32"/>
      <c r="O11" s="54"/>
      <c r="P11" s="54"/>
    </row>
    <row r="12" spans="1:16" s="1" customFormat="1" ht="22.5" customHeight="1">
      <c r="A12" s="14">
        <v>6</v>
      </c>
      <c r="B12" s="79" t="s">
        <v>78</v>
      </c>
      <c r="C12" s="16" t="s">
        <v>60</v>
      </c>
      <c r="D12" s="72">
        <v>135</v>
      </c>
      <c r="E12" s="14"/>
      <c r="F12" s="14"/>
      <c r="G12" s="17">
        <v>0</v>
      </c>
      <c r="H12" s="15"/>
      <c r="I12" s="14"/>
      <c r="J12" s="30"/>
      <c r="K12" s="8"/>
      <c r="L12" s="8"/>
      <c r="M12" s="8"/>
      <c r="N12" s="32"/>
      <c r="O12" s="54"/>
      <c r="P12" s="54"/>
    </row>
    <row r="13" spans="1:16" s="3" customFormat="1" ht="23.25" customHeight="1">
      <c r="A13" s="18" t="s">
        <v>25</v>
      </c>
      <c r="B13" s="19" t="s">
        <v>26</v>
      </c>
      <c r="C13" s="16"/>
      <c r="D13" s="73" t="s">
        <v>62</v>
      </c>
      <c r="E13" s="16"/>
      <c r="F13" s="16"/>
      <c r="G13" s="17"/>
      <c r="H13" s="16"/>
      <c r="I13" s="16"/>
      <c r="J13" s="20"/>
      <c r="K13" s="8"/>
      <c r="L13" s="8"/>
      <c r="M13" s="8"/>
      <c r="N13" s="32"/>
      <c r="O13" s="55"/>
      <c r="P13" s="55"/>
    </row>
    <row r="14" spans="1:16" s="3" customFormat="1" ht="29.25" customHeight="1">
      <c r="A14" s="20">
        <v>1</v>
      </c>
      <c r="B14" s="80" t="s">
        <v>79</v>
      </c>
      <c r="C14" s="16" t="s">
        <v>23</v>
      </c>
      <c r="D14" s="74">
        <v>135</v>
      </c>
      <c r="E14" s="16"/>
      <c r="F14" s="16">
        <v>8</v>
      </c>
      <c r="G14" s="17">
        <v>0</v>
      </c>
      <c r="H14" s="16"/>
      <c r="I14" s="16"/>
      <c r="J14" s="20"/>
      <c r="K14" s="8"/>
      <c r="L14" s="8"/>
      <c r="M14" s="8"/>
      <c r="N14" s="32"/>
      <c r="O14" s="55"/>
      <c r="P14" s="55"/>
    </row>
    <row r="15" spans="1:16" s="3" customFormat="1" ht="24">
      <c r="A15" s="20">
        <v>2</v>
      </c>
      <c r="B15" s="80" t="s">
        <v>80</v>
      </c>
      <c r="C15" s="16" t="s">
        <v>23</v>
      </c>
      <c r="D15" s="74">
        <v>98</v>
      </c>
      <c r="E15" s="16"/>
      <c r="F15" s="16">
        <v>85</v>
      </c>
      <c r="G15" s="17">
        <v>0.05</v>
      </c>
      <c r="H15" s="16"/>
      <c r="I15" s="16"/>
      <c r="J15" s="20"/>
      <c r="K15" s="8"/>
      <c r="L15" s="8"/>
      <c r="M15" s="8"/>
      <c r="N15" s="32"/>
      <c r="O15" s="55"/>
      <c r="P15" s="55"/>
    </row>
    <row r="16" spans="1:16" s="3" customFormat="1" ht="24">
      <c r="A16" s="20">
        <v>3</v>
      </c>
      <c r="B16" s="80" t="s">
        <v>81</v>
      </c>
      <c r="C16" s="16" t="s">
        <v>23</v>
      </c>
      <c r="D16" s="74">
        <f>4.8+4.2+3.4+2+2.42+4.35+4.47</f>
        <v>25.64</v>
      </c>
      <c r="E16" s="16"/>
      <c r="F16" s="16">
        <v>70</v>
      </c>
      <c r="G16" s="17">
        <v>0.05</v>
      </c>
      <c r="H16" s="16"/>
      <c r="I16" s="16"/>
      <c r="J16" s="20"/>
      <c r="K16" s="8"/>
      <c r="L16" s="8"/>
      <c r="M16" s="8"/>
      <c r="N16" s="32"/>
      <c r="O16" s="55"/>
      <c r="P16" s="55"/>
    </row>
    <row r="17" spans="1:16" s="3" customFormat="1" ht="24">
      <c r="A17" s="20">
        <v>4</v>
      </c>
      <c r="B17" s="80" t="s">
        <v>83</v>
      </c>
      <c r="C17" s="16" t="s">
        <v>23</v>
      </c>
      <c r="D17" s="74">
        <f>(2.4*(0.32*3+0.18*2)+0.6*0.9*4)*2</f>
        <v>10.655999999999999</v>
      </c>
      <c r="E17" s="16" t="s">
        <v>49</v>
      </c>
      <c r="F17" s="16">
        <v>280</v>
      </c>
      <c r="G17" s="17">
        <v>0.05</v>
      </c>
      <c r="H17" s="16"/>
      <c r="I17" s="16"/>
      <c r="J17" s="20"/>
      <c r="K17" s="8"/>
      <c r="L17" s="8"/>
      <c r="M17" s="8"/>
      <c r="N17" s="32"/>
      <c r="O17" s="55"/>
      <c r="P17" s="55"/>
    </row>
    <row r="18" spans="1:16" s="3" customFormat="1" ht="21.75" customHeight="1">
      <c r="A18" s="20">
        <v>5</v>
      </c>
      <c r="B18" s="21" t="s">
        <v>61</v>
      </c>
      <c r="C18" s="81" t="s">
        <v>82</v>
      </c>
      <c r="D18" s="74">
        <v>11</v>
      </c>
      <c r="E18" s="16" t="s">
        <v>67</v>
      </c>
      <c r="F18" s="16">
        <v>150</v>
      </c>
      <c r="G18" s="17">
        <v>0.03</v>
      </c>
      <c r="H18" s="16"/>
      <c r="I18" s="16"/>
      <c r="J18" s="20"/>
      <c r="K18" s="8"/>
      <c r="L18" s="8"/>
      <c r="M18" s="8"/>
      <c r="N18" s="32"/>
      <c r="O18" s="55"/>
      <c r="P18" s="55"/>
    </row>
    <row r="19" spans="1:16" s="3" customFormat="1" ht="27" customHeight="1">
      <c r="A19" s="20">
        <v>6</v>
      </c>
      <c r="B19" s="80" t="s">
        <v>84</v>
      </c>
      <c r="C19" s="16" t="s">
        <v>23</v>
      </c>
      <c r="D19" s="74">
        <f>4.8+4.2+12.6*1.2+8.36*1.2</f>
        <v>34.151999999999994</v>
      </c>
      <c r="E19" s="81" t="s">
        <v>85</v>
      </c>
      <c r="F19" s="16">
        <v>25</v>
      </c>
      <c r="G19" s="17">
        <v>0</v>
      </c>
      <c r="H19" s="16"/>
      <c r="I19" s="16"/>
      <c r="J19" s="20"/>
      <c r="K19" s="8"/>
      <c r="L19" s="8"/>
      <c r="M19" s="8"/>
      <c r="N19" s="32"/>
      <c r="O19" s="55"/>
      <c r="P19" s="55"/>
    </row>
    <row r="20" spans="1:16" s="3" customFormat="1" ht="21.75" customHeight="1">
      <c r="A20" s="20"/>
      <c r="B20" s="21"/>
      <c r="C20" s="16"/>
      <c r="D20" s="74"/>
      <c r="E20" s="16"/>
      <c r="F20" s="16"/>
      <c r="G20" s="17"/>
      <c r="H20" s="16"/>
      <c r="I20" s="16"/>
      <c r="J20" s="20"/>
      <c r="K20" s="8"/>
      <c r="L20" s="8"/>
      <c r="M20" s="8"/>
      <c r="N20" s="32"/>
      <c r="O20" s="55"/>
      <c r="P20" s="55"/>
    </row>
    <row r="21" spans="1:16" s="3" customFormat="1" ht="28.5" customHeight="1">
      <c r="A21" s="18" t="s">
        <v>28</v>
      </c>
      <c r="B21" s="19" t="s">
        <v>29</v>
      </c>
      <c r="C21" s="18"/>
      <c r="D21" s="73"/>
      <c r="E21" s="16"/>
      <c r="F21" s="16"/>
      <c r="G21" s="17"/>
      <c r="H21" s="24"/>
      <c r="I21" s="16"/>
      <c r="J21" s="33"/>
      <c r="K21" s="8"/>
      <c r="L21" s="8"/>
      <c r="M21" s="8"/>
      <c r="N21" s="32"/>
      <c r="O21" s="55"/>
      <c r="P21" s="55"/>
    </row>
    <row r="22" spans="1:16" s="90" customFormat="1" ht="28.5" customHeight="1">
      <c r="A22" s="81">
        <v>1</v>
      </c>
      <c r="B22" s="83" t="s">
        <v>92</v>
      </c>
      <c r="C22" s="16" t="s">
        <v>23</v>
      </c>
      <c r="D22" s="85">
        <f>(1.68*2+2.8)*3.2-0.8*2+0.81*2.1*2+4.1*3.2+(0.3+0.5+0.4+0.9)*3.2-0.8*2+3*3.2-0.8*2-0.6*0.8</f>
        <v>47.274</v>
      </c>
      <c r="E22" s="81"/>
      <c r="F22" s="81">
        <v>80</v>
      </c>
      <c r="G22" s="86">
        <v>0</v>
      </c>
      <c r="H22" s="87"/>
      <c r="I22" s="81"/>
      <c r="J22" s="88"/>
      <c r="K22" s="8"/>
      <c r="L22" s="8"/>
      <c r="M22" s="8"/>
      <c r="N22" s="32"/>
      <c r="O22" s="89"/>
      <c r="P22" s="89"/>
    </row>
    <row r="23" spans="1:16" s="90" customFormat="1" ht="28.5" customHeight="1">
      <c r="A23" s="81">
        <v>2</v>
      </c>
      <c r="B23" s="83" t="s">
        <v>95</v>
      </c>
      <c r="C23" s="16" t="s">
        <v>23</v>
      </c>
      <c r="D23" s="85">
        <f>47.27*2</f>
        <v>94.54</v>
      </c>
      <c r="E23" s="81"/>
      <c r="F23" s="81">
        <v>10</v>
      </c>
      <c r="G23" s="86">
        <v>0</v>
      </c>
      <c r="H23" s="87"/>
      <c r="I23" s="81"/>
      <c r="J23" s="88"/>
      <c r="K23" s="8"/>
      <c r="L23" s="8"/>
      <c r="M23" s="8"/>
      <c r="N23" s="32"/>
      <c r="O23" s="89"/>
      <c r="P23" s="89"/>
    </row>
    <row r="24" spans="1:16" s="90" customFormat="1" ht="28.5" customHeight="1">
      <c r="A24" s="81">
        <v>3</v>
      </c>
      <c r="B24" s="83" t="s">
        <v>93</v>
      </c>
      <c r="C24" s="84" t="s">
        <v>94</v>
      </c>
      <c r="D24" s="85">
        <v>2</v>
      </c>
      <c r="E24" s="81"/>
      <c r="F24" s="81">
        <v>280</v>
      </c>
      <c r="G24" s="86">
        <v>0</v>
      </c>
      <c r="H24" s="87"/>
      <c r="I24" s="81"/>
      <c r="J24" s="88"/>
      <c r="K24" s="8"/>
      <c r="L24" s="8"/>
      <c r="M24" s="8"/>
      <c r="N24" s="32"/>
      <c r="O24" s="89"/>
      <c r="P24" s="89"/>
    </row>
    <row r="25" spans="1:16" s="3" customFormat="1" ht="28.5" customHeight="1">
      <c r="A25" s="81">
        <v>4</v>
      </c>
      <c r="B25" s="91" t="s">
        <v>96</v>
      </c>
      <c r="C25" s="22" t="s">
        <v>60</v>
      </c>
      <c r="D25" s="74">
        <f>106*3.2+7.4*3.2+9*3.2+(6.6+5.7)*3.2-12.5*3.2+3*0.9*1.2+8.85*0.4*2-9*2*0.8</f>
        <v>386.9600000000001</v>
      </c>
      <c r="E25" s="16" t="s">
        <v>49</v>
      </c>
      <c r="F25" s="16">
        <v>70</v>
      </c>
      <c r="G25" s="17">
        <v>0.05</v>
      </c>
      <c r="H25" s="24"/>
      <c r="I25" s="16"/>
      <c r="J25" s="33"/>
      <c r="K25" s="8"/>
      <c r="L25" s="8"/>
      <c r="M25" s="8"/>
      <c r="N25" s="32"/>
      <c r="O25" s="55"/>
      <c r="P25" s="56">
        <f>N25</f>
        <v>0</v>
      </c>
    </row>
    <row r="26" spans="1:256" s="3" customFormat="1" ht="57" customHeight="1">
      <c r="A26" s="81">
        <v>5</v>
      </c>
      <c r="B26" s="92" t="s">
        <v>97</v>
      </c>
      <c r="C26" s="84" t="s">
        <v>98</v>
      </c>
      <c r="D26" s="76">
        <f>2.36+3.5</f>
        <v>5.859999999999999</v>
      </c>
      <c r="E26" s="93" t="s">
        <v>99</v>
      </c>
      <c r="F26" s="16">
        <v>200</v>
      </c>
      <c r="G26" s="17">
        <v>0</v>
      </c>
      <c r="H26" s="24"/>
      <c r="I26" s="24"/>
      <c r="J26" s="33"/>
      <c r="K26" s="8"/>
      <c r="L26" s="8"/>
      <c r="M26" s="8"/>
      <c r="N26" s="32"/>
      <c r="O26" s="55"/>
      <c r="P26" s="55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</row>
    <row r="27" spans="1:16" s="3" customFormat="1" ht="28.5" customHeight="1">
      <c r="A27" s="81">
        <v>6</v>
      </c>
      <c r="B27" s="91" t="s">
        <v>100</v>
      </c>
      <c r="C27" s="22" t="s">
        <v>23</v>
      </c>
      <c r="D27" s="74">
        <f>8*2+5.5</f>
        <v>21.5</v>
      </c>
      <c r="E27" s="16"/>
      <c r="F27" s="16"/>
      <c r="G27" s="17">
        <v>0</v>
      </c>
      <c r="H27" s="24"/>
      <c r="I27" s="16"/>
      <c r="J27" s="33"/>
      <c r="K27" s="8"/>
      <c r="L27" s="8"/>
      <c r="M27" s="8"/>
      <c r="N27" s="32"/>
      <c r="O27" s="55"/>
      <c r="P27" s="56"/>
    </row>
    <row r="28" spans="1:16" ht="45" customHeight="1">
      <c r="A28" s="81">
        <v>7</v>
      </c>
      <c r="B28" s="21" t="s">
        <v>68</v>
      </c>
      <c r="C28" s="16" t="s">
        <v>66</v>
      </c>
      <c r="D28" s="74">
        <v>1</v>
      </c>
      <c r="E28" s="105" t="s">
        <v>138</v>
      </c>
      <c r="F28" s="25">
        <v>2500</v>
      </c>
      <c r="G28" s="17">
        <v>0</v>
      </c>
      <c r="H28" s="24"/>
      <c r="I28" s="24"/>
      <c r="J28" s="33"/>
      <c r="K28" s="8"/>
      <c r="L28" s="8"/>
      <c r="M28" s="8"/>
      <c r="N28" s="32"/>
      <c r="O28" s="52"/>
      <c r="P28" s="52"/>
    </row>
    <row r="29" spans="1:16" ht="45" customHeight="1">
      <c r="A29" s="81">
        <v>8</v>
      </c>
      <c r="B29" s="80" t="s">
        <v>101</v>
      </c>
      <c r="C29" s="16" t="s">
        <v>65</v>
      </c>
      <c r="D29" s="74">
        <v>4.18</v>
      </c>
      <c r="E29" s="26" t="s">
        <v>69</v>
      </c>
      <c r="F29" s="25">
        <v>380</v>
      </c>
      <c r="G29" s="17">
        <v>0</v>
      </c>
      <c r="H29" s="24"/>
      <c r="I29" s="24"/>
      <c r="J29" s="33"/>
      <c r="K29" s="8"/>
      <c r="L29" s="8"/>
      <c r="M29" s="8"/>
      <c r="N29" s="32"/>
      <c r="O29" s="52"/>
      <c r="P29" s="52"/>
    </row>
    <row r="30" spans="1:16" ht="45" customHeight="1">
      <c r="A30" s="81">
        <v>9</v>
      </c>
      <c r="B30" s="80" t="s">
        <v>102</v>
      </c>
      <c r="C30" s="81" t="s">
        <v>64</v>
      </c>
      <c r="D30" s="74">
        <v>9</v>
      </c>
      <c r="E30" s="26"/>
      <c r="F30" s="25">
        <v>850</v>
      </c>
      <c r="G30" s="17">
        <v>0</v>
      </c>
      <c r="H30" s="24"/>
      <c r="I30" s="24"/>
      <c r="J30" s="33"/>
      <c r="K30" s="8"/>
      <c r="L30" s="8"/>
      <c r="M30" s="8"/>
      <c r="N30" s="32"/>
      <c r="O30" s="52"/>
      <c r="P30" s="52"/>
    </row>
    <row r="31" spans="1:16" ht="21" customHeight="1">
      <c r="A31" s="81">
        <v>10</v>
      </c>
      <c r="B31" s="80" t="s">
        <v>103</v>
      </c>
      <c r="C31" s="81" t="s">
        <v>64</v>
      </c>
      <c r="D31" s="74">
        <v>1</v>
      </c>
      <c r="E31" s="26"/>
      <c r="F31" s="25">
        <v>900</v>
      </c>
      <c r="G31" s="17">
        <v>0</v>
      </c>
      <c r="H31" s="24"/>
      <c r="I31" s="24"/>
      <c r="J31" s="33"/>
      <c r="K31" s="8"/>
      <c r="L31" s="8"/>
      <c r="M31" s="8"/>
      <c r="N31" s="32"/>
      <c r="O31" s="52"/>
      <c r="P31" s="52"/>
    </row>
    <row r="32" spans="1:16" ht="26.25" customHeight="1">
      <c r="A32" s="81">
        <v>11</v>
      </c>
      <c r="B32" s="80" t="s">
        <v>104</v>
      </c>
      <c r="C32" s="16" t="s">
        <v>27</v>
      </c>
      <c r="D32" s="74">
        <v>1</v>
      </c>
      <c r="E32" s="26"/>
      <c r="F32" s="25">
        <v>180</v>
      </c>
      <c r="G32" s="17">
        <v>0</v>
      </c>
      <c r="H32" s="24"/>
      <c r="I32" s="24"/>
      <c r="J32" s="33"/>
      <c r="K32" s="8"/>
      <c r="L32" s="8"/>
      <c r="M32" s="8"/>
      <c r="N32" s="32"/>
      <c r="O32" s="52"/>
      <c r="P32" s="52"/>
    </row>
    <row r="33" spans="1:16" s="3" customFormat="1" ht="30.75" customHeight="1">
      <c r="A33" s="18" t="s">
        <v>31</v>
      </c>
      <c r="B33" s="19" t="s">
        <v>32</v>
      </c>
      <c r="C33" s="18"/>
      <c r="D33" s="73"/>
      <c r="E33" s="16"/>
      <c r="F33" s="16"/>
      <c r="G33" s="17"/>
      <c r="H33" s="24"/>
      <c r="I33" s="24"/>
      <c r="J33" s="33"/>
      <c r="K33" s="8"/>
      <c r="L33" s="8"/>
      <c r="M33" s="8"/>
      <c r="N33" s="32"/>
      <c r="O33" s="55"/>
      <c r="P33" s="55"/>
    </row>
    <row r="34" spans="1:16" ht="36">
      <c r="A34" s="16">
        <v>1</v>
      </c>
      <c r="B34" s="80" t="s">
        <v>86</v>
      </c>
      <c r="C34" s="16" t="s">
        <v>23</v>
      </c>
      <c r="D34" s="74">
        <f>4.8+4.2</f>
        <v>9</v>
      </c>
      <c r="E34" s="82" t="s">
        <v>87</v>
      </c>
      <c r="F34" s="25">
        <v>75</v>
      </c>
      <c r="G34" s="17">
        <v>0.05</v>
      </c>
      <c r="H34" s="24"/>
      <c r="I34" s="24"/>
      <c r="J34" s="33"/>
      <c r="K34" s="8"/>
      <c r="L34" s="8"/>
      <c r="M34" s="8"/>
      <c r="N34" s="32"/>
      <c r="O34" s="52"/>
      <c r="P34" s="52"/>
    </row>
    <row r="35" spans="1:16" ht="28.5" customHeight="1">
      <c r="A35" s="16">
        <v>2</v>
      </c>
      <c r="B35" s="80" t="s">
        <v>88</v>
      </c>
      <c r="C35" s="16" t="s">
        <v>23</v>
      </c>
      <c r="D35" s="74">
        <f>52.6+3.4</f>
        <v>56</v>
      </c>
      <c r="E35" s="82" t="s">
        <v>87</v>
      </c>
      <c r="F35" s="25">
        <v>65</v>
      </c>
      <c r="G35" s="17">
        <v>0.05</v>
      </c>
      <c r="H35" s="24"/>
      <c r="I35" s="24"/>
      <c r="J35" s="33"/>
      <c r="K35" s="8"/>
      <c r="L35" s="8"/>
      <c r="M35" s="8"/>
      <c r="N35" s="32"/>
      <c r="O35" s="52"/>
      <c r="P35" s="52"/>
    </row>
    <row r="36" spans="1:16" ht="28.5" customHeight="1">
      <c r="A36" s="16">
        <v>3</v>
      </c>
      <c r="B36" s="21" t="s">
        <v>119</v>
      </c>
      <c r="C36" s="16" t="s">
        <v>23</v>
      </c>
      <c r="D36" s="74">
        <v>54</v>
      </c>
      <c r="E36" s="82" t="s">
        <v>87</v>
      </c>
      <c r="F36" s="25">
        <v>55</v>
      </c>
      <c r="G36" s="17">
        <v>0.05</v>
      </c>
      <c r="H36" s="24"/>
      <c r="I36" s="24"/>
      <c r="J36" s="33"/>
      <c r="K36" s="8"/>
      <c r="L36" s="8"/>
      <c r="M36" s="8"/>
      <c r="N36" s="32"/>
      <c r="O36" s="52"/>
      <c r="P36" s="52"/>
    </row>
    <row r="37" spans="1:16" ht="24">
      <c r="A37" s="16">
        <v>4</v>
      </c>
      <c r="B37" s="21" t="s">
        <v>33</v>
      </c>
      <c r="C37" s="16" t="s">
        <v>23</v>
      </c>
      <c r="D37" s="74">
        <f>9+56+19.62*0.3+10.5*0.15</f>
        <v>72.461</v>
      </c>
      <c r="E37" s="82" t="s">
        <v>91</v>
      </c>
      <c r="F37" s="25">
        <v>5</v>
      </c>
      <c r="G37" s="17">
        <v>0</v>
      </c>
      <c r="H37" s="24"/>
      <c r="I37" s="24"/>
      <c r="J37" s="33"/>
      <c r="K37" s="8"/>
      <c r="L37" s="8"/>
      <c r="M37" s="8"/>
      <c r="N37" s="32"/>
      <c r="O37" s="52"/>
      <c r="P37" s="52"/>
    </row>
    <row r="38" spans="1:16" ht="24">
      <c r="A38" s="16">
        <v>5</v>
      </c>
      <c r="B38" s="21" t="s">
        <v>34</v>
      </c>
      <c r="C38" s="16" t="s">
        <v>63</v>
      </c>
      <c r="D38" s="74">
        <f>9+56+19.62*0.3+10.5*0.15</f>
        <v>72.461</v>
      </c>
      <c r="E38" s="82" t="s">
        <v>91</v>
      </c>
      <c r="F38" s="25">
        <v>8</v>
      </c>
      <c r="G38" s="17">
        <v>0</v>
      </c>
      <c r="H38" s="24"/>
      <c r="I38" s="24"/>
      <c r="J38" s="33"/>
      <c r="K38" s="8"/>
      <c r="L38" s="8"/>
      <c r="M38" s="8"/>
      <c r="N38" s="32"/>
      <c r="O38" s="52"/>
      <c r="P38" s="52"/>
    </row>
    <row r="39" spans="1:16" ht="33.75" customHeight="1">
      <c r="A39" s="16">
        <v>6</v>
      </c>
      <c r="B39" s="80" t="s">
        <v>89</v>
      </c>
      <c r="C39" s="81" t="s">
        <v>65</v>
      </c>
      <c r="D39" s="74">
        <v>10.5</v>
      </c>
      <c r="E39" s="26"/>
      <c r="F39" s="25">
        <v>180</v>
      </c>
      <c r="G39" s="17">
        <v>0.05</v>
      </c>
      <c r="H39" s="24"/>
      <c r="I39" s="24"/>
      <c r="J39" s="33"/>
      <c r="K39" s="8"/>
      <c r="L39" s="8"/>
      <c r="M39" s="8"/>
      <c r="N39" s="32"/>
      <c r="O39" s="52"/>
      <c r="P39" s="52"/>
    </row>
    <row r="40" spans="1:16" ht="28.5" customHeight="1">
      <c r="A40" s="16">
        <v>7</v>
      </c>
      <c r="B40" s="80" t="s">
        <v>90</v>
      </c>
      <c r="C40" s="81" t="s">
        <v>65</v>
      </c>
      <c r="D40" s="74">
        <f>3.04*3+10.5</f>
        <v>19.62</v>
      </c>
      <c r="E40" s="26"/>
      <c r="F40" s="25">
        <v>50</v>
      </c>
      <c r="G40" s="17">
        <v>0.06</v>
      </c>
      <c r="H40" s="24"/>
      <c r="I40" s="24"/>
      <c r="J40" s="33"/>
      <c r="K40" s="8"/>
      <c r="L40" s="8"/>
      <c r="M40" s="8"/>
      <c r="N40" s="32"/>
      <c r="O40" s="52"/>
      <c r="P40" s="52"/>
    </row>
    <row r="41" spans="1:16" ht="22.5" customHeight="1">
      <c r="A41" s="16"/>
      <c r="B41" s="21"/>
      <c r="C41" s="16"/>
      <c r="D41" s="74"/>
      <c r="E41" s="26"/>
      <c r="F41" s="25"/>
      <c r="G41" s="17"/>
      <c r="H41" s="24"/>
      <c r="I41" s="24"/>
      <c r="J41" s="33"/>
      <c r="K41" s="8"/>
      <c r="L41" s="8"/>
      <c r="M41" s="8"/>
      <c r="N41" s="32"/>
      <c r="O41" s="52"/>
      <c r="P41" s="52"/>
    </row>
    <row r="42" spans="1:16" ht="22.5" customHeight="1">
      <c r="A42" s="16"/>
      <c r="B42" s="21"/>
      <c r="C42" s="16"/>
      <c r="D42" s="74"/>
      <c r="E42" s="26"/>
      <c r="F42" s="25"/>
      <c r="G42" s="17"/>
      <c r="H42" s="24"/>
      <c r="I42" s="24"/>
      <c r="J42" s="33"/>
      <c r="K42" s="8"/>
      <c r="L42" s="8"/>
      <c r="M42" s="8"/>
      <c r="N42" s="32"/>
      <c r="O42" s="52"/>
      <c r="P42" s="52"/>
    </row>
    <row r="43" spans="1:16" s="3" customFormat="1" ht="24" customHeight="1">
      <c r="A43" s="98" t="s">
        <v>46</v>
      </c>
      <c r="B43" s="19" t="s">
        <v>35</v>
      </c>
      <c r="C43" s="18"/>
      <c r="D43" s="73"/>
      <c r="E43" s="16"/>
      <c r="F43" s="16"/>
      <c r="G43" s="17"/>
      <c r="H43" s="24"/>
      <c r="I43" s="24"/>
      <c r="J43" s="33"/>
      <c r="K43" s="8"/>
      <c r="L43" s="8"/>
      <c r="M43" s="8"/>
      <c r="N43" s="32"/>
      <c r="O43" s="55"/>
      <c r="P43" s="55"/>
    </row>
    <row r="44" spans="1:256" s="3" customFormat="1" ht="18.75" customHeight="1">
      <c r="A44" s="34">
        <v>1</v>
      </c>
      <c r="B44" s="37" t="s">
        <v>36</v>
      </c>
      <c r="C44" s="20" t="s">
        <v>23</v>
      </c>
      <c r="D44" s="74">
        <v>148.5</v>
      </c>
      <c r="E44" s="38" t="s">
        <v>121</v>
      </c>
      <c r="F44" s="35"/>
      <c r="G44" s="17">
        <v>0</v>
      </c>
      <c r="H44" s="24"/>
      <c r="I44" s="24"/>
      <c r="J44" s="33"/>
      <c r="K44" s="8"/>
      <c r="L44" s="8"/>
      <c r="M44" s="8"/>
      <c r="N44" s="32"/>
      <c r="O44" s="55"/>
      <c r="P44" s="55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</row>
    <row r="45" spans="1:256" s="3" customFormat="1" ht="27.75" customHeight="1">
      <c r="A45" s="34">
        <v>2</v>
      </c>
      <c r="B45" s="39" t="s">
        <v>37</v>
      </c>
      <c r="C45" s="20" t="s">
        <v>23</v>
      </c>
      <c r="D45" s="74">
        <v>148.5</v>
      </c>
      <c r="E45" s="96" t="s">
        <v>107</v>
      </c>
      <c r="F45" s="35">
        <v>58</v>
      </c>
      <c r="G45" s="17">
        <v>0</v>
      </c>
      <c r="H45" s="24"/>
      <c r="I45" s="24"/>
      <c r="J45" s="33"/>
      <c r="K45" s="8"/>
      <c r="L45" s="8"/>
      <c r="M45" s="8"/>
      <c r="N45" s="32"/>
      <c r="O45" s="55"/>
      <c r="P45" s="55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</row>
    <row r="46" spans="1:256" s="3" customFormat="1" ht="27.75" customHeight="1">
      <c r="A46" s="34">
        <v>3</v>
      </c>
      <c r="B46" s="95" t="s">
        <v>105</v>
      </c>
      <c r="C46" s="20" t="s">
        <v>23</v>
      </c>
      <c r="D46" s="74">
        <v>148.5</v>
      </c>
      <c r="E46" s="96" t="s">
        <v>108</v>
      </c>
      <c r="F46" s="35">
        <v>40</v>
      </c>
      <c r="G46" s="17">
        <v>0</v>
      </c>
      <c r="H46" s="24"/>
      <c r="I46" s="24"/>
      <c r="J46" s="33"/>
      <c r="K46" s="8"/>
      <c r="L46" s="8"/>
      <c r="M46" s="8"/>
      <c r="N46" s="32"/>
      <c r="O46" s="55"/>
      <c r="P46" s="55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</row>
    <row r="47" spans="1:256" s="3" customFormat="1" ht="27.75" customHeight="1">
      <c r="A47" s="34">
        <v>4</v>
      </c>
      <c r="B47" s="95" t="s">
        <v>106</v>
      </c>
      <c r="C47" s="20" t="s">
        <v>23</v>
      </c>
      <c r="D47" s="74">
        <v>148.5</v>
      </c>
      <c r="E47" s="38"/>
      <c r="F47" s="35"/>
      <c r="G47" s="17">
        <v>0</v>
      </c>
      <c r="H47" s="24"/>
      <c r="I47" s="24"/>
      <c r="J47" s="33"/>
      <c r="K47" s="8"/>
      <c r="L47" s="8"/>
      <c r="M47" s="8"/>
      <c r="N47" s="32"/>
      <c r="O47" s="55"/>
      <c r="P47" s="55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</row>
    <row r="48" spans="1:256" s="3" customFormat="1" ht="27.75" customHeight="1">
      <c r="A48" s="34">
        <v>5</v>
      </c>
      <c r="B48" s="95" t="s">
        <v>109</v>
      </c>
      <c r="C48" s="97" t="s">
        <v>110</v>
      </c>
      <c r="D48" s="94">
        <v>1</v>
      </c>
      <c r="E48" s="38"/>
      <c r="F48" s="35"/>
      <c r="G48" s="17">
        <v>0</v>
      </c>
      <c r="H48" s="24"/>
      <c r="I48" s="24"/>
      <c r="J48" s="33"/>
      <c r="K48" s="8"/>
      <c r="L48" s="8"/>
      <c r="M48" s="8"/>
      <c r="N48" s="32"/>
      <c r="O48" s="55"/>
      <c r="P48" s="55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</row>
    <row r="49" spans="1:256" s="3" customFormat="1" ht="21.75" customHeight="1">
      <c r="A49" s="34">
        <v>6</v>
      </c>
      <c r="B49" s="40" t="s">
        <v>38</v>
      </c>
      <c r="C49" s="22" t="s">
        <v>24</v>
      </c>
      <c r="D49" s="76">
        <v>51</v>
      </c>
      <c r="E49" s="9"/>
      <c r="F49" s="16">
        <v>35</v>
      </c>
      <c r="G49" s="17">
        <v>0</v>
      </c>
      <c r="H49" s="24"/>
      <c r="I49" s="24"/>
      <c r="J49" s="33"/>
      <c r="K49" s="8"/>
      <c r="L49" s="8"/>
      <c r="M49" s="8"/>
      <c r="N49" s="32"/>
      <c r="O49" s="55"/>
      <c r="P49" s="55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</row>
    <row r="50" spans="1:256" s="3" customFormat="1" ht="24.75" customHeight="1">
      <c r="A50" s="34">
        <v>7</v>
      </c>
      <c r="B50" s="41" t="s">
        <v>50</v>
      </c>
      <c r="C50" s="22" t="s">
        <v>24</v>
      </c>
      <c r="D50" s="76">
        <v>12</v>
      </c>
      <c r="E50" s="9" t="s">
        <v>120</v>
      </c>
      <c r="F50" s="16"/>
      <c r="G50" s="17">
        <v>0</v>
      </c>
      <c r="H50" s="24"/>
      <c r="I50" s="24"/>
      <c r="J50" s="33"/>
      <c r="K50" s="8"/>
      <c r="L50" s="8"/>
      <c r="M50" s="8"/>
      <c r="N50" s="32"/>
      <c r="O50" s="55"/>
      <c r="P50" s="55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  <c r="IT50" s="53"/>
      <c r="IU50" s="53"/>
      <c r="IV50" s="53"/>
    </row>
    <row r="51" spans="1:256" s="3" customFormat="1" ht="25.5" customHeight="1">
      <c r="A51" s="34">
        <v>8</v>
      </c>
      <c r="B51" s="92" t="s">
        <v>111</v>
      </c>
      <c r="C51" s="22" t="s">
        <v>24</v>
      </c>
      <c r="D51" s="76">
        <v>1</v>
      </c>
      <c r="E51" s="9"/>
      <c r="F51" s="16">
        <v>130</v>
      </c>
      <c r="G51" s="17">
        <v>0</v>
      </c>
      <c r="H51" s="24"/>
      <c r="I51" s="24"/>
      <c r="J51" s="33"/>
      <c r="K51" s="8"/>
      <c r="L51" s="8"/>
      <c r="M51" s="8"/>
      <c r="N51" s="32"/>
      <c r="O51" s="55"/>
      <c r="P51" s="55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  <c r="IV51" s="53"/>
    </row>
    <row r="52" spans="1:256" s="3" customFormat="1" ht="25.5" customHeight="1">
      <c r="A52" s="34">
        <v>9</v>
      </c>
      <c r="B52" s="102" t="s">
        <v>124</v>
      </c>
      <c r="C52" s="103" t="s">
        <v>125</v>
      </c>
      <c r="D52" s="76">
        <v>61</v>
      </c>
      <c r="E52" s="104" t="s">
        <v>129</v>
      </c>
      <c r="F52" s="16">
        <v>35</v>
      </c>
      <c r="G52" s="17"/>
      <c r="H52" s="24"/>
      <c r="I52" s="24"/>
      <c r="J52" s="33"/>
      <c r="K52" s="8"/>
      <c r="L52" s="8"/>
      <c r="M52" s="8"/>
      <c r="N52" s="32"/>
      <c r="O52" s="55"/>
      <c r="P52" s="55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  <c r="IT52" s="53"/>
      <c r="IU52" s="53"/>
      <c r="IV52" s="53"/>
    </row>
    <row r="53" spans="1:256" s="3" customFormat="1" ht="25.5" customHeight="1">
      <c r="A53" s="34">
        <v>10</v>
      </c>
      <c r="B53" s="102" t="s">
        <v>126</v>
      </c>
      <c r="C53" s="103" t="s">
        <v>125</v>
      </c>
      <c r="D53" s="76">
        <v>23</v>
      </c>
      <c r="E53" s="104" t="s">
        <v>129</v>
      </c>
      <c r="F53" s="16">
        <v>35</v>
      </c>
      <c r="G53" s="17"/>
      <c r="H53" s="24"/>
      <c r="I53" s="24"/>
      <c r="J53" s="33"/>
      <c r="K53" s="8"/>
      <c r="L53" s="8"/>
      <c r="M53" s="8"/>
      <c r="N53" s="32"/>
      <c r="O53" s="55"/>
      <c r="P53" s="55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</row>
    <row r="54" spans="1:256" s="3" customFormat="1" ht="25.5" customHeight="1">
      <c r="A54" s="34">
        <v>11</v>
      </c>
      <c r="B54" s="102" t="s">
        <v>127</v>
      </c>
      <c r="C54" s="103" t="s">
        <v>125</v>
      </c>
      <c r="D54" s="76">
        <v>13</v>
      </c>
      <c r="E54" s="104" t="s">
        <v>129</v>
      </c>
      <c r="F54" s="16">
        <v>38</v>
      </c>
      <c r="G54" s="17"/>
      <c r="H54" s="24"/>
      <c r="I54" s="24"/>
      <c r="J54" s="33"/>
      <c r="K54" s="8"/>
      <c r="L54" s="8"/>
      <c r="M54" s="8"/>
      <c r="N54" s="32"/>
      <c r="O54" s="55"/>
      <c r="P54" s="55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</row>
    <row r="55" spans="1:256" s="3" customFormat="1" ht="25.5" customHeight="1">
      <c r="A55" s="34">
        <v>12</v>
      </c>
      <c r="B55" s="102" t="s">
        <v>130</v>
      </c>
      <c r="C55" s="103" t="s">
        <v>125</v>
      </c>
      <c r="D55" s="76">
        <v>6</v>
      </c>
      <c r="E55" s="104" t="s">
        <v>128</v>
      </c>
      <c r="F55" s="16">
        <v>180</v>
      </c>
      <c r="G55" s="17"/>
      <c r="H55" s="24"/>
      <c r="I55" s="24"/>
      <c r="J55" s="33"/>
      <c r="K55" s="8"/>
      <c r="L55" s="8"/>
      <c r="M55" s="8"/>
      <c r="N55" s="32"/>
      <c r="O55" s="55"/>
      <c r="P55" s="55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  <c r="IT55" s="53"/>
      <c r="IU55" s="53"/>
      <c r="IV55" s="53"/>
    </row>
    <row r="56" spans="1:256" s="3" customFormat="1" ht="25.5" customHeight="1">
      <c r="A56" s="34">
        <v>13</v>
      </c>
      <c r="B56" s="102" t="s">
        <v>131</v>
      </c>
      <c r="C56" s="103" t="s">
        <v>125</v>
      </c>
      <c r="D56" s="76">
        <v>2</v>
      </c>
      <c r="E56" s="104" t="s">
        <v>128</v>
      </c>
      <c r="F56" s="16">
        <v>285</v>
      </c>
      <c r="G56" s="17"/>
      <c r="H56" s="24"/>
      <c r="I56" s="24"/>
      <c r="J56" s="33"/>
      <c r="K56" s="8"/>
      <c r="L56" s="8"/>
      <c r="M56" s="8"/>
      <c r="N56" s="32"/>
      <c r="O56" s="55"/>
      <c r="P56" s="55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</row>
    <row r="57" spans="1:256" s="3" customFormat="1" ht="25.5" customHeight="1">
      <c r="A57" s="34">
        <v>14</v>
      </c>
      <c r="B57" s="102" t="s">
        <v>132</v>
      </c>
      <c r="C57" s="103" t="s">
        <v>133</v>
      </c>
      <c r="D57" s="76">
        <v>6</v>
      </c>
      <c r="E57" s="104" t="s">
        <v>128</v>
      </c>
      <c r="F57" s="16">
        <v>230</v>
      </c>
      <c r="G57" s="17"/>
      <c r="H57" s="24"/>
      <c r="I57" s="24"/>
      <c r="J57" s="33"/>
      <c r="K57" s="8"/>
      <c r="L57" s="8"/>
      <c r="M57" s="8"/>
      <c r="N57" s="32"/>
      <c r="O57" s="55"/>
      <c r="P57" s="55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</row>
    <row r="58" spans="1:256" s="3" customFormat="1" ht="25.5" customHeight="1">
      <c r="A58" s="34">
        <v>15</v>
      </c>
      <c r="B58" s="102" t="s">
        <v>134</v>
      </c>
      <c r="C58" s="103" t="s">
        <v>133</v>
      </c>
      <c r="D58" s="76">
        <v>2</v>
      </c>
      <c r="E58" s="104" t="s">
        <v>128</v>
      </c>
      <c r="F58" s="16">
        <v>180</v>
      </c>
      <c r="G58" s="17"/>
      <c r="H58" s="24"/>
      <c r="I58" s="24"/>
      <c r="J58" s="33"/>
      <c r="K58" s="8"/>
      <c r="L58" s="8"/>
      <c r="M58" s="8"/>
      <c r="N58" s="32"/>
      <c r="O58" s="55"/>
      <c r="P58" s="55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</row>
    <row r="59" spans="1:256" s="3" customFormat="1" ht="25.5" customHeight="1">
      <c r="A59" s="34">
        <v>16</v>
      </c>
      <c r="B59" s="102" t="s">
        <v>136</v>
      </c>
      <c r="C59" s="103" t="s">
        <v>133</v>
      </c>
      <c r="D59" s="76">
        <v>1</v>
      </c>
      <c r="E59" s="104" t="s">
        <v>135</v>
      </c>
      <c r="F59" s="16">
        <v>3000</v>
      </c>
      <c r="G59" s="17"/>
      <c r="H59" s="24"/>
      <c r="I59" s="24"/>
      <c r="J59" s="33"/>
      <c r="K59" s="8"/>
      <c r="L59" s="8"/>
      <c r="M59" s="8"/>
      <c r="N59" s="32"/>
      <c r="O59" s="55"/>
      <c r="P59" s="55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</row>
    <row r="60" spans="1:256" s="3" customFormat="1" ht="25.5" customHeight="1">
      <c r="A60" s="34">
        <v>17</v>
      </c>
      <c r="B60" s="106" t="s">
        <v>139</v>
      </c>
      <c r="C60" s="107" t="s">
        <v>140</v>
      </c>
      <c r="D60" s="76">
        <v>51</v>
      </c>
      <c r="E60" s="104"/>
      <c r="F60" s="16">
        <v>35</v>
      </c>
      <c r="G60" s="17"/>
      <c r="H60" s="24"/>
      <c r="I60" s="24"/>
      <c r="J60" s="33"/>
      <c r="K60" s="8"/>
      <c r="L60" s="8"/>
      <c r="M60" s="8"/>
      <c r="N60" s="32"/>
      <c r="O60" s="55"/>
      <c r="P60" s="55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</row>
    <row r="61" spans="1:256" s="3" customFormat="1" ht="25.5" customHeight="1">
      <c r="A61" s="34">
        <v>17</v>
      </c>
      <c r="B61" s="102" t="s">
        <v>137</v>
      </c>
      <c r="C61" s="103" t="s">
        <v>125</v>
      </c>
      <c r="D61" s="76">
        <v>1</v>
      </c>
      <c r="E61" s="104"/>
      <c r="F61" s="16">
        <v>150</v>
      </c>
      <c r="G61" s="17"/>
      <c r="H61" s="24"/>
      <c r="I61" s="24"/>
      <c r="J61" s="33"/>
      <c r="K61" s="8"/>
      <c r="L61" s="8"/>
      <c r="M61" s="8"/>
      <c r="N61" s="32"/>
      <c r="O61" s="55"/>
      <c r="P61" s="55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  <c r="IT61" s="53"/>
      <c r="IU61" s="53"/>
      <c r="IV61" s="53"/>
    </row>
    <row r="62" spans="1:256" s="3" customFormat="1" ht="25.5" customHeight="1">
      <c r="A62" s="34">
        <v>18</v>
      </c>
      <c r="B62" s="92" t="s">
        <v>70</v>
      </c>
      <c r="C62" s="22" t="s">
        <v>66</v>
      </c>
      <c r="D62" s="76">
        <v>1</v>
      </c>
      <c r="E62" s="9"/>
      <c r="F62" s="16">
        <v>380</v>
      </c>
      <c r="G62" s="17">
        <v>0</v>
      </c>
      <c r="H62" s="24"/>
      <c r="I62" s="24"/>
      <c r="J62" s="33"/>
      <c r="K62" s="8"/>
      <c r="L62" s="8"/>
      <c r="M62" s="8"/>
      <c r="N62" s="32"/>
      <c r="O62" s="55"/>
      <c r="P62" s="55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</row>
    <row r="63" spans="1:16" s="3" customFormat="1" ht="24" customHeight="1">
      <c r="A63" s="98" t="s">
        <v>112</v>
      </c>
      <c r="B63" s="99" t="s">
        <v>114</v>
      </c>
      <c r="C63" s="18"/>
      <c r="D63" s="73"/>
      <c r="E63" s="16"/>
      <c r="F63" s="16"/>
      <c r="G63" s="17"/>
      <c r="H63" s="24"/>
      <c r="I63" s="24"/>
      <c r="J63" s="33"/>
      <c r="K63" s="8"/>
      <c r="L63" s="8"/>
      <c r="M63" s="8"/>
      <c r="N63" s="32"/>
      <c r="O63" s="55"/>
      <c r="P63" s="55"/>
    </row>
    <row r="64" spans="1:256" s="3" customFormat="1" ht="18.75" customHeight="1">
      <c r="A64" s="34">
        <v>1</v>
      </c>
      <c r="B64" s="100" t="s">
        <v>115</v>
      </c>
      <c r="C64" s="20" t="s">
        <v>23</v>
      </c>
      <c r="D64" s="74">
        <f>2.46+1.96+1+4.9</f>
        <v>10.32</v>
      </c>
      <c r="E64" s="38"/>
      <c r="F64" s="35">
        <v>85</v>
      </c>
      <c r="G64" s="17">
        <v>0.03</v>
      </c>
      <c r="H64" s="24"/>
      <c r="I64" s="24"/>
      <c r="J64" s="33"/>
      <c r="K64" s="8"/>
      <c r="L64" s="8"/>
      <c r="M64" s="8"/>
      <c r="N64" s="32"/>
      <c r="O64" s="55"/>
      <c r="P64" s="55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</row>
    <row r="65" spans="1:256" s="3" customFormat="1" ht="27.75" customHeight="1">
      <c r="A65" s="34">
        <v>2</v>
      </c>
      <c r="B65" s="95" t="s">
        <v>116</v>
      </c>
      <c r="C65" s="20" t="s">
        <v>23</v>
      </c>
      <c r="D65" s="74">
        <f>SUM(D64)</f>
        <v>10.32</v>
      </c>
      <c r="E65" s="96"/>
      <c r="F65" s="35"/>
      <c r="G65" s="17">
        <v>0</v>
      </c>
      <c r="H65" s="24"/>
      <c r="I65" s="24"/>
      <c r="J65" s="33"/>
      <c r="K65" s="8"/>
      <c r="L65" s="8"/>
      <c r="M65" s="8"/>
      <c r="N65" s="32"/>
      <c r="O65" s="55"/>
      <c r="P65" s="55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</row>
    <row r="66" spans="1:256" s="3" customFormat="1" ht="27.75" customHeight="1">
      <c r="A66" s="34">
        <v>3</v>
      </c>
      <c r="B66" s="95" t="s">
        <v>117</v>
      </c>
      <c r="C66" s="101" t="s">
        <v>65</v>
      </c>
      <c r="D66" s="74">
        <f>12+8.9+9.5+7.2*2</f>
        <v>44.8</v>
      </c>
      <c r="E66" s="96"/>
      <c r="F66" s="35">
        <v>150</v>
      </c>
      <c r="G66" s="17">
        <v>0</v>
      </c>
      <c r="H66" s="24"/>
      <c r="I66" s="24"/>
      <c r="J66" s="33"/>
      <c r="K66" s="8"/>
      <c r="L66" s="8"/>
      <c r="M66" s="8"/>
      <c r="N66" s="32"/>
      <c r="O66" s="55"/>
      <c r="P66" s="55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/>
      <c r="IQ66" s="53"/>
      <c r="IR66" s="53"/>
      <c r="IS66" s="53"/>
      <c r="IT66" s="53"/>
      <c r="IU66" s="53"/>
      <c r="IV66" s="53"/>
    </row>
    <row r="67" spans="1:256" s="3" customFormat="1" ht="27.75" customHeight="1">
      <c r="A67" s="34">
        <v>4</v>
      </c>
      <c r="B67" s="39" t="s">
        <v>122</v>
      </c>
      <c r="C67" s="20" t="s">
        <v>23</v>
      </c>
      <c r="D67" s="74">
        <f>8.6+4.8+5.6</f>
        <v>19</v>
      </c>
      <c r="E67" s="38"/>
      <c r="F67" s="35">
        <v>280</v>
      </c>
      <c r="G67" s="17">
        <v>0</v>
      </c>
      <c r="H67" s="24"/>
      <c r="I67" s="24"/>
      <c r="J67" s="33"/>
      <c r="K67" s="8"/>
      <c r="L67" s="8"/>
      <c r="M67" s="8"/>
      <c r="N67" s="32"/>
      <c r="O67" s="55"/>
      <c r="P67" s="55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  <c r="IV67" s="53"/>
    </row>
    <row r="68" spans="1:256" s="3" customFormat="1" ht="27.75" customHeight="1">
      <c r="A68" s="34">
        <v>5</v>
      </c>
      <c r="B68" s="95" t="s">
        <v>118</v>
      </c>
      <c r="C68" s="97" t="s">
        <v>65</v>
      </c>
      <c r="D68" s="94">
        <v>35.5</v>
      </c>
      <c r="E68" s="38"/>
      <c r="F68" s="35">
        <v>80</v>
      </c>
      <c r="G68" s="17">
        <v>0</v>
      </c>
      <c r="H68" s="24"/>
      <c r="I68" s="24"/>
      <c r="J68" s="33"/>
      <c r="K68" s="8"/>
      <c r="L68" s="8"/>
      <c r="M68" s="8"/>
      <c r="N68" s="32"/>
      <c r="O68" s="55"/>
      <c r="P68" s="55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</row>
    <row r="69" spans="1:256" s="3" customFormat="1" ht="25.5" customHeight="1">
      <c r="A69" s="34">
        <v>6</v>
      </c>
      <c r="B69" s="108" t="s">
        <v>141</v>
      </c>
      <c r="C69" s="20" t="s">
        <v>23</v>
      </c>
      <c r="D69" s="76">
        <v>13.6</v>
      </c>
      <c r="E69" s="9"/>
      <c r="F69" s="16">
        <v>200</v>
      </c>
      <c r="G69" s="17">
        <v>0</v>
      </c>
      <c r="H69" s="24"/>
      <c r="I69" s="24"/>
      <c r="J69" s="33"/>
      <c r="K69" s="8"/>
      <c r="L69" s="8"/>
      <c r="M69" s="8"/>
      <c r="N69" s="32"/>
      <c r="O69" s="55"/>
      <c r="P69" s="55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</row>
    <row r="70" spans="1:256" s="3" customFormat="1" ht="25.5" customHeight="1">
      <c r="A70" s="34"/>
      <c r="B70" s="92"/>
      <c r="C70" s="22"/>
      <c r="D70" s="76"/>
      <c r="E70" s="9"/>
      <c r="F70" s="16"/>
      <c r="G70" s="17"/>
      <c r="H70" s="24"/>
      <c r="I70" s="24"/>
      <c r="J70" s="33"/>
      <c r="K70" s="8"/>
      <c r="L70" s="8"/>
      <c r="M70" s="8"/>
      <c r="N70" s="32"/>
      <c r="O70" s="55"/>
      <c r="P70" s="55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  <c r="IQ70" s="53"/>
      <c r="IR70" s="53"/>
      <c r="IS70" s="53"/>
      <c r="IT70" s="53"/>
      <c r="IU70" s="53"/>
      <c r="IV70" s="53"/>
    </row>
    <row r="71" spans="1:16" ht="30" customHeight="1">
      <c r="A71" s="98" t="s">
        <v>113</v>
      </c>
      <c r="B71" s="42" t="s">
        <v>40</v>
      </c>
      <c r="C71" s="36"/>
      <c r="D71" s="77"/>
      <c r="E71" s="43"/>
      <c r="F71" s="22"/>
      <c r="G71" s="17"/>
      <c r="H71" s="24"/>
      <c r="I71" s="24"/>
      <c r="J71" s="33"/>
      <c r="K71" s="8"/>
      <c r="L71" s="8"/>
      <c r="M71" s="8"/>
      <c r="N71" s="32"/>
      <c r="O71" s="52"/>
      <c r="P71" s="52"/>
    </row>
    <row r="72" spans="1:16" ht="48">
      <c r="A72" s="20">
        <v>2</v>
      </c>
      <c r="B72" s="44" t="s">
        <v>41</v>
      </c>
      <c r="C72" s="16" t="s">
        <v>30</v>
      </c>
      <c r="D72" s="74">
        <v>148.5</v>
      </c>
      <c r="E72" s="9"/>
      <c r="F72" s="16">
        <v>5</v>
      </c>
      <c r="G72" s="17">
        <v>0</v>
      </c>
      <c r="H72" s="24"/>
      <c r="I72" s="51"/>
      <c r="J72" s="33"/>
      <c r="K72" s="8"/>
      <c r="L72" s="8"/>
      <c r="M72" s="8"/>
      <c r="N72" s="32"/>
      <c r="O72" s="52"/>
      <c r="P72" s="52"/>
    </row>
    <row r="73" spans="1:16" ht="18" customHeight="1">
      <c r="A73" s="20">
        <v>3</v>
      </c>
      <c r="B73" s="21" t="s">
        <v>42</v>
      </c>
      <c r="C73" s="16" t="s">
        <v>63</v>
      </c>
      <c r="D73" s="74">
        <v>148.5</v>
      </c>
      <c r="E73" s="23"/>
      <c r="F73" s="27"/>
      <c r="G73" s="17">
        <v>0</v>
      </c>
      <c r="H73" s="24"/>
      <c r="I73" s="51"/>
      <c r="J73" s="33"/>
      <c r="K73" s="8"/>
      <c r="L73" s="8"/>
      <c r="M73" s="8"/>
      <c r="N73" s="32"/>
      <c r="O73" s="52"/>
      <c r="P73" s="52"/>
    </row>
    <row r="74" spans="1:16" ht="15.75" customHeight="1">
      <c r="A74" s="20">
        <v>4</v>
      </c>
      <c r="B74" s="21" t="s">
        <v>43</v>
      </c>
      <c r="C74" s="16" t="s">
        <v>23</v>
      </c>
      <c r="D74" s="74">
        <v>148.5</v>
      </c>
      <c r="E74" s="23"/>
      <c r="F74" s="27"/>
      <c r="G74" s="17">
        <v>0</v>
      </c>
      <c r="H74" s="24"/>
      <c r="I74" s="51"/>
      <c r="J74" s="33"/>
      <c r="K74" s="8"/>
      <c r="L74" s="8"/>
      <c r="M74" s="8"/>
      <c r="N74" s="32"/>
      <c r="O74" s="52"/>
      <c r="P74" s="52"/>
    </row>
    <row r="75" spans="1:16" ht="17.25" customHeight="1">
      <c r="A75" s="20">
        <v>5</v>
      </c>
      <c r="B75" s="45" t="s">
        <v>44</v>
      </c>
      <c r="C75" s="16" t="s">
        <v>23</v>
      </c>
      <c r="D75" s="74">
        <v>148.5</v>
      </c>
      <c r="E75" s="23"/>
      <c r="F75" s="27"/>
      <c r="G75" s="17">
        <v>0</v>
      </c>
      <c r="H75" s="24"/>
      <c r="I75" s="51"/>
      <c r="J75" s="33"/>
      <c r="K75" s="8"/>
      <c r="L75" s="8"/>
      <c r="M75" s="8"/>
      <c r="N75" s="32"/>
      <c r="O75" s="52"/>
      <c r="P75" s="52"/>
    </row>
    <row r="76" spans="1:16" ht="28.5" customHeight="1">
      <c r="A76" s="20">
        <v>6</v>
      </c>
      <c r="B76" s="46" t="s">
        <v>123</v>
      </c>
      <c r="C76" s="47" t="s">
        <v>23</v>
      </c>
      <c r="D76" s="74">
        <v>148.5</v>
      </c>
      <c r="E76" s="48"/>
      <c r="F76" s="49"/>
      <c r="G76" s="17">
        <v>0</v>
      </c>
      <c r="H76" s="50"/>
      <c r="I76" s="24"/>
      <c r="J76" s="33"/>
      <c r="K76" s="8"/>
      <c r="L76" s="8"/>
      <c r="M76" s="8"/>
      <c r="N76" s="32"/>
      <c r="O76" s="52"/>
      <c r="P76" s="52"/>
    </row>
    <row r="77" spans="1:16" ht="37.5" customHeight="1">
      <c r="A77" s="59" t="s">
        <v>39</v>
      </c>
      <c r="B77" s="42" t="s">
        <v>45</v>
      </c>
      <c r="C77" s="43"/>
      <c r="D77" s="78"/>
      <c r="E77" s="43"/>
      <c r="F77" s="43"/>
      <c r="G77" s="43"/>
      <c r="H77" s="43"/>
      <c r="I77" s="43"/>
      <c r="J77" s="43"/>
      <c r="K77" s="58"/>
      <c r="L77" s="58"/>
      <c r="M77" s="58"/>
      <c r="N77" s="57"/>
      <c r="O77" s="32">
        <f>SUM(O7:O76)</f>
        <v>0</v>
      </c>
      <c r="P77" s="32">
        <f>SUM(P7:P76)</f>
        <v>0</v>
      </c>
    </row>
    <row r="78" spans="1:14" s="1" customFormat="1" ht="25.5" customHeight="1">
      <c r="A78" s="115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7"/>
    </row>
    <row r="79" spans="1:14" s="1" customFormat="1" ht="27.75" customHeight="1">
      <c r="A79" s="109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1"/>
    </row>
  </sheetData>
  <sheetProtection/>
  <mergeCells count="5">
    <mergeCell ref="A79:N79"/>
    <mergeCell ref="A1:J1"/>
    <mergeCell ref="A2:J2"/>
    <mergeCell ref="A3:N3"/>
    <mergeCell ref="A78:N78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4">
      <selection activeCell="C9" sqref="C9"/>
    </sheetView>
  </sheetViews>
  <sheetFormatPr defaultColWidth="9.00390625" defaultRowHeight="14.25"/>
  <cols>
    <col min="1" max="1" width="25.25390625" style="0" customWidth="1"/>
    <col min="3" max="3" width="45.875" style="0" customWidth="1"/>
    <col min="4" max="4" width="0.12890625" style="0" customWidth="1"/>
  </cols>
  <sheetData>
    <row r="1" spans="1:4" s="60" customFormat="1" ht="99.75" customHeight="1">
      <c r="A1" s="119" t="s">
        <v>57</v>
      </c>
      <c r="B1" s="119"/>
      <c r="C1" s="119"/>
      <c r="D1" s="120"/>
    </row>
    <row r="2" spans="1:3" s="61" customFormat="1" ht="54.75" customHeight="1">
      <c r="A2" s="121"/>
      <c r="B2" s="121"/>
      <c r="C2" s="121"/>
    </row>
    <row r="3" spans="1:3" s="60" customFormat="1" ht="45.75" customHeight="1">
      <c r="A3" s="62" t="s">
        <v>51</v>
      </c>
      <c r="B3" s="122" t="s">
        <v>55</v>
      </c>
      <c r="C3" s="122"/>
    </row>
    <row r="4" spans="1:3" s="60" customFormat="1" ht="45.75" customHeight="1">
      <c r="A4" s="62" t="s">
        <v>52</v>
      </c>
      <c r="B4" s="123" t="s">
        <v>56</v>
      </c>
      <c r="C4" s="123"/>
    </row>
    <row r="5" spans="1:3" s="60" customFormat="1" ht="45.75" customHeight="1">
      <c r="A5" s="62" t="s">
        <v>53</v>
      </c>
      <c r="B5" s="124">
        <v>234955.71</v>
      </c>
      <c r="C5" s="124"/>
    </row>
    <row r="6" spans="1:3" s="63" customFormat="1" ht="45.75" customHeight="1">
      <c r="A6" s="62" t="s">
        <v>54</v>
      </c>
      <c r="B6" s="125" t="s">
        <v>58</v>
      </c>
      <c r="C6" s="125"/>
    </row>
    <row r="7" spans="1:3" s="65" customFormat="1" ht="49.5" customHeight="1">
      <c r="A7" s="62"/>
      <c r="B7" s="64"/>
      <c r="C7" s="64"/>
    </row>
    <row r="8" spans="1:3" s="65" customFormat="1" ht="49.5" customHeight="1">
      <c r="A8" s="66"/>
      <c r="B8" s="67"/>
      <c r="C8" s="68"/>
    </row>
    <row r="9" spans="1:3" s="60" customFormat="1" ht="45.75" customHeight="1">
      <c r="A9" s="118" t="s">
        <v>59</v>
      </c>
      <c r="B9" s="118"/>
      <c r="C9" s="69"/>
    </row>
    <row r="10" s="60" customFormat="1" ht="11.25"/>
    <row r="11" s="60" customFormat="1" ht="11.25"/>
    <row r="12" s="60" customFormat="1" ht="11.25"/>
    <row r="13" s="60" customFormat="1" ht="11.25"/>
  </sheetData>
  <sheetProtection/>
  <mergeCells count="7">
    <mergeCell ref="A9:B9"/>
    <mergeCell ref="A1:D1"/>
    <mergeCell ref="A2:C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2017-07-18T08:00:44Z</cp:lastPrinted>
  <dcterms:created xsi:type="dcterms:W3CDTF">2011-08-30T06:08:24Z</dcterms:created>
  <dcterms:modified xsi:type="dcterms:W3CDTF">2017-08-02T09:12:31Z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